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 tabRatio="954" activeTab="4"/>
  </bookViews>
  <sheets>
    <sheet name="1.部门收支预算总表" sheetId="1" r:id="rId1"/>
    <sheet name="2.部门收入预算总表" sheetId="2" r:id="rId2"/>
    <sheet name="3.部门支出预算总表" sheetId="3" r:id="rId3"/>
    <sheet name="4.基本支出预算总表" sheetId="5" r:id="rId4"/>
    <sheet name="5.项目支出预算总表" sheetId="6" r:id="rId5"/>
    <sheet name="6.政府性基金预算支出明细表" sheetId="10" r:id="rId6"/>
    <sheet name="7.国有资本经营预算支出明细表" sheetId="11" r:id="rId7"/>
    <sheet name="8.财政专户预算支出明细表" sheetId="12" r:id="rId8"/>
    <sheet name="9.单位资金预算支出明细表" sheetId="13" r:id="rId9"/>
    <sheet name="10.财政拨款“三公”经费预算支出明细表（含中央、省资金）" sheetId="17" r:id="rId10"/>
    <sheet name="11.政府采购预算明细表" sheetId="16" r:id="rId11"/>
    <sheet name="12.项目支出绩效目标表" sheetId="20" r:id="rId12"/>
  </sheets>
  <definedNames>
    <definedName name="_xlnm.Print_Area" localSheetId="0">'1.部门收支预算总表'!$A$1:$E$40</definedName>
    <definedName name="_xlnm.Print_Area" localSheetId="1">'2.部门收入预算总表'!$A$1:$N$11</definedName>
    <definedName name="_xlnm.Print_Area" localSheetId="2">'3.部门支出预算总表'!$A$1:$V$26</definedName>
    <definedName name="_xlnm.Print_Area" localSheetId="3">'4.基本支出预算总表'!$A$1:$S$57</definedName>
    <definedName name="_xlnm.Print_Area" localSheetId="4">'5.项目支出预算总表'!$A$1:$S$13</definedName>
    <definedName name="_xlnm.Print_Area" localSheetId="5">'6.政府性基金预算支出明细表'!$A$1:$P$13</definedName>
    <definedName name="_xlnm.Print_Area" localSheetId="6">'7.国有资本经营预算支出明细表'!$A$1:$P$14</definedName>
    <definedName name="_xlnm.Print_Area" localSheetId="7">'8.财政专户预算支出明细表'!$A$1:$P$14</definedName>
    <definedName name="_xlnm.Print_Area" localSheetId="8">'9.单位资金预算支出明细表'!$A$1:$W$15</definedName>
    <definedName name="_xlnm.Print_Area" localSheetId="9">'10.财政拨款“三公”经费预算支出明细表（含中央、省资金）'!$A$1:$Z$15</definedName>
    <definedName name="_xlnm.Print_Area" localSheetId="10">'11.政府采购预算明细表'!$A$1:$L$16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按照“预算管理一体化系统”内项目标识填写</t>
        </r>
      </text>
    </comment>
  </commentList>
</comments>
</file>

<file path=xl/sharedStrings.xml><?xml version="1.0" encoding="utf-8"?>
<sst xmlns="http://schemas.openxmlformats.org/spreadsheetml/2006/main" count="643" uniqueCount="293">
  <si>
    <t>附件2(表1)</t>
  </si>
  <si>
    <t>西秀区2025年度新安街道办事处部门收支预算总表</t>
  </si>
  <si>
    <t>单位：万元</t>
  </si>
  <si>
    <t>收入</t>
  </si>
  <si>
    <t>支出</t>
  </si>
  <si>
    <t>备注</t>
  </si>
  <si>
    <t>项目</t>
  </si>
  <si>
    <t>预算数</t>
  </si>
  <si>
    <t>一、本年收入</t>
  </si>
  <si>
    <t>一、本年支出</t>
  </si>
  <si>
    <t>（一）财政拨款收入</t>
  </si>
  <si>
    <t>（一）一般公共服务支出</t>
  </si>
  <si>
    <t>1.一般公共预算拨款收入</t>
  </si>
  <si>
    <t>（二）外交支出</t>
  </si>
  <si>
    <t>2.政府性基金预算拨款收入</t>
  </si>
  <si>
    <t>（三）国防支出</t>
  </si>
  <si>
    <t>3.国有资本经营预算拨款收入</t>
  </si>
  <si>
    <t>（四）公共安全支出</t>
  </si>
  <si>
    <t>（二）财政专户管理资金收入</t>
  </si>
  <si>
    <t>（五）教育支出</t>
  </si>
  <si>
    <t>（三）单位资金收入</t>
  </si>
  <si>
    <t>（六）科学技术支出</t>
  </si>
  <si>
    <t>1.事业收入</t>
  </si>
  <si>
    <t>（七）文化旅游体育与传媒支出</t>
  </si>
  <si>
    <t>2.事业单位经营收入</t>
  </si>
  <si>
    <t>（八）社会保障和就业支出</t>
  </si>
  <si>
    <t>3.上级补助收入</t>
  </si>
  <si>
    <t>（九）卫生健康支出</t>
  </si>
  <si>
    <t>4.附属单位上缴收入</t>
  </si>
  <si>
    <t>（十）节能环保支出</t>
  </si>
  <si>
    <t>5.其他收入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</si>
  <si>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</si>
  <si>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</si>
  <si>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</si>
  <si>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</si>
  <si>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</si>
  <si>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</si>
  <si>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</si>
  <si>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</si>
  <si>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</si>
  <si>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</si>
  <si>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</si>
  <si>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</si>
  <si>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</si>
  <si>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</si>
  <si>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</si>
  <si>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</si>
  <si>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</si>
  <si>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（二十八）抗疫特别国债安排的支出</t>
  </si>
  <si>
    <t>二、上年结转结余</t>
  </si>
  <si>
    <t>二、年终结转结余（非财政拨款）</t>
  </si>
  <si>
    <t>（一）财政拨款</t>
  </si>
  <si>
    <t>（二）财政专户管理资金</t>
  </si>
  <si>
    <t>（三）单位资金</t>
  </si>
  <si>
    <t>收入总计</t>
  </si>
  <si>
    <t>支出总计</t>
  </si>
  <si>
    <t>注：保留两位小数。</t>
  </si>
  <si>
    <t>附件2(表2)</t>
  </si>
  <si>
    <t>西秀区2025年度新安街道办事处部门收入预算总表</t>
  </si>
  <si>
    <t>部门（单位）名称</t>
  </si>
  <si>
    <t>本年收入</t>
  </si>
  <si>
    <t>合计</t>
  </si>
  <si>
    <t>财政拨款收入</t>
  </si>
  <si>
    <t>财政专户管理资金收入</t>
  </si>
  <si>
    <t>单位资金收入</t>
  </si>
  <si>
    <t>小计</t>
  </si>
  <si>
    <t>一般公共预算</t>
  </si>
  <si>
    <t>政府性基金预算</t>
  </si>
  <si>
    <t>国有资本经营预算</t>
  </si>
  <si>
    <t>事业收入</t>
  </si>
  <si>
    <t>事业单位经营收入</t>
  </si>
  <si>
    <t>上级补助收入</t>
  </si>
  <si>
    <t>附属单位上缴收入</t>
  </si>
  <si>
    <t>其他收入</t>
  </si>
  <si>
    <t>栏次</t>
  </si>
  <si>
    <t>1=2+6+7</t>
  </si>
  <si>
    <t>2=3+4+5</t>
  </si>
  <si>
    <t>7=8+9+10+11+12</t>
  </si>
  <si>
    <r>
      <rPr>
        <sz val="10"/>
        <rFont val="Times New Roman"/>
        <charset val="134"/>
      </rPr>
      <t>133</t>
    </r>
    <r>
      <rPr>
        <b/>
        <sz val="10"/>
        <rFont val="宋体"/>
        <charset val="134"/>
      </rPr>
      <t>安顺市西秀区新安街道办事处</t>
    </r>
  </si>
  <si>
    <r>
      <rPr>
        <sz val="10"/>
        <rFont val="Times New Roman"/>
        <charset val="134"/>
      </rPr>
      <t>133001</t>
    </r>
    <r>
      <rPr>
        <b/>
        <sz val="10"/>
        <rFont val="宋体"/>
        <charset val="134"/>
      </rPr>
      <t>安顺市西秀区新安街道办事处本级</t>
    </r>
  </si>
  <si>
    <t>附件2(表3)</t>
  </si>
  <si>
    <t>西秀区2025年度新安街道办事处部门支出预算总表</t>
  </si>
  <si>
    <t>功能科目</t>
  </si>
  <si>
    <t>本年支出</t>
  </si>
  <si>
    <t>基本支出小计</t>
  </si>
  <si>
    <t>项目支出小计</t>
  </si>
  <si>
    <t>财政拨款</t>
  </si>
  <si>
    <t>财政专户管理资金</t>
  </si>
  <si>
    <t>单位资金</t>
  </si>
  <si>
    <t>科目编码</t>
  </si>
  <si>
    <t>科目名称</t>
  </si>
  <si>
    <t>基本支出</t>
  </si>
  <si>
    <t>项目支出</t>
  </si>
  <si>
    <t>1=2+3</t>
  </si>
  <si>
    <t>2=5+8+11+14+17</t>
  </si>
  <si>
    <t>3=6+9+12+15+18</t>
  </si>
  <si>
    <t>4=5+6</t>
  </si>
  <si>
    <t>7=8+9</t>
  </si>
  <si>
    <t>10=11+12</t>
  </si>
  <si>
    <t>13=14+15</t>
  </si>
  <si>
    <t>16=17+18</t>
  </si>
  <si>
    <r>
      <rPr>
        <b/>
        <sz val="10"/>
        <rFont val="Arial"/>
        <charset val="0"/>
      </rPr>
      <t>133</t>
    </r>
    <r>
      <rPr>
        <b/>
        <sz val="10"/>
        <rFont val="宋体"/>
        <charset val="134"/>
      </rPr>
      <t>安顺市西秀区新安街道办事处</t>
    </r>
  </si>
  <si>
    <r>
      <rPr>
        <b/>
        <sz val="10"/>
        <rFont val="Arial"/>
        <charset val="0"/>
      </rPr>
      <t>133001</t>
    </r>
    <r>
      <rPr>
        <b/>
        <sz val="10"/>
        <rFont val="宋体"/>
        <charset val="134"/>
      </rPr>
      <t>安顺市西秀区新安街道办事处本级</t>
    </r>
  </si>
  <si>
    <t>行政运行</t>
  </si>
  <si>
    <t>事业运行</t>
  </si>
  <si>
    <t>事业单位离退休</t>
  </si>
  <si>
    <t>机关事业单位基本养老保险缴费支出</t>
  </si>
  <si>
    <t>城镇职工基本医疗保险缴费</t>
  </si>
  <si>
    <t>事业单位医疗</t>
  </si>
  <si>
    <t>公务员医疗补助</t>
  </si>
  <si>
    <t>城管执法</t>
  </si>
  <si>
    <t>其他城乡社区支出</t>
  </si>
  <si>
    <t>林业草原防灾减灾</t>
  </si>
  <si>
    <t>对村民委员会和村党支部的补助</t>
  </si>
  <si>
    <t>住房公积金</t>
  </si>
  <si>
    <t>附件2(表4)</t>
  </si>
  <si>
    <t>西秀区2025年度新安街道办事处部门基本支出预算总表</t>
  </si>
  <si>
    <r>
      <rPr>
        <b/>
        <sz val="9"/>
        <rFont val="SimSun"/>
        <charset val="134"/>
      </rPr>
      <t xml:space="preserve">项目名称
</t>
    </r>
    <r>
      <rPr>
        <b/>
        <sz val="9"/>
        <color rgb="FFFF0000"/>
        <rFont val="SimSun"/>
        <charset val="134"/>
      </rPr>
      <t>-取一级项目</t>
    </r>
  </si>
  <si>
    <t>功能分类科目</t>
  </si>
  <si>
    <t>部门预算支出经济分类科目</t>
  </si>
  <si>
    <t>本年支出合计</t>
  </si>
  <si>
    <t>人员类项目</t>
  </si>
  <si>
    <t>基本工资</t>
  </si>
  <si>
    <t>津贴补贴</t>
  </si>
  <si>
    <t>奖金</t>
  </si>
  <si>
    <t>其他社会保障缴费</t>
  </si>
  <si>
    <t>其他交通费用</t>
  </si>
  <si>
    <t>绩效工资</t>
  </si>
  <si>
    <t>生活补助</t>
  </si>
  <si>
    <t>退休费</t>
  </si>
  <si>
    <t>机关事业单位基本养老保险缴费</t>
  </si>
  <si>
    <t>行政单位医疗</t>
  </si>
  <si>
    <t>公务员医疗补助缴费</t>
  </si>
  <si>
    <t>2210201</t>
  </si>
  <si>
    <t>30113</t>
  </si>
  <si>
    <r>
      <rPr>
        <b/>
        <sz val="10"/>
        <color rgb="FF000000"/>
        <rFont val="宋体"/>
        <charset val="134"/>
      </rPr>
      <t>公用经费运转类项</t>
    </r>
    <r>
      <rPr>
        <b/>
        <sz val="10"/>
        <rFont val="宋体"/>
        <charset val="134"/>
      </rPr>
      <t>目</t>
    </r>
  </si>
  <si>
    <t>2010301</t>
  </si>
  <si>
    <t>30201</t>
  </si>
  <si>
    <t>办公费</t>
  </si>
  <si>
    <t>30205</t>
  </si>
  <si>
    <t>水费</t>
  </si>
  <si>
    <t>30206</t>
  </si>
  <si>
    <t>电费</t>
  </si>
  <si>
    <t>30228</t>
  </si>
  <si>
    <t>工会经费</t>
  </si>
  <si>
    <t>30229</t>
  </si>
  <si>
    <t>福利费</t>
  </si>
  <si>
    <t>30231</t>
  </si>
  <si>
    <t>公务用车运行维护费</t>
  </si>
  <si>
    <t>30299</t>
  </si>
  <si>
    <t>其他商品和服务支出</t>
  </si>
  <si>
    <t>2129999</t>
  </si>
  <si>
    <t>2130705</t>
  </si>
  <si>
    <t>附件2(表5)</t>
  </si>
  <si>
    <t>西秀区2025年度新安街道办事处部门项目支出预算总表</t>
  </si>
  <si>
    <r>
      <rPr>
        <b/>
        <sz val="9"/>
        <rFont val="SimSun"/>
        <charset val="134"/>
      </rPr>
      <t xml:space="preserve">项目名称
</t>
    </r>
    <r>
      <rPr>
        <b/>
        <sz val="9"/>
        <color rgb="FFFF0000"/>
        <rFont val="SimSun"/>
        <charset val="134"/>
      </rPr>
      <t>-取二级项目</t>
    </r>
  </si>
  <si>
    <t>二级项目1</t>
  </si>
  <si>
    <t>办公经费</t>
  </si>
  <si>
    <t>30199</t>
  </si>
  <si>
    <t>其他工资福利支出</t>
  </si>
  <si>
    <t>附件2(表6)</t>
  </si>
  <si>
    <t>西秀区2025年度安新安街道办事处部门政府性基金预算支出明细表</t>
  </si>
  <si>
    <t>政府预算支出经济分类科目</t>
  </si>
  <si>
    <t>项目名称</t>
  </si>
  <si>
    <t>一级项目</t>
  </si>
  <si>
    <t>二级项目</t>
  </si>
  <si>
    <t>市本级财力安排</t>
  </si>
  <si>
    <t>中央补助</t>
  </si>
  <si>
    <t>省级补助</t>
  </si>
  <si>
    <t>3=4+5+6</t>
  </si>
  <si>
    <t>无政府性基金预算拨款</t>
  </si>
  <si>
    <t>附件2(表7)</t>
  </si>
  <si>
    <t>西秀区2025年度新安街道办事处部门国有资本经营预算支出明细表</t>
  </si>
  <si>
    <r>
      <rPr>
        <b/>
        <sz val="10"/>
        <rFont val="Arial"/>
        <charset val="0"/>
      </rPr>
      <t>133</t>
    </r>
    <r>
      <rPr>
        <b/>
        <sz val="10"/>
        <rFont val="宋体"/>
        <charset val="0"/>
      </rPr>
      <t>安顺市西秀区新安街道办事处</t>
    </r>
  </si>
  <si>
    <t>无国有资本经营预算拨款。</t>
  </si>
  <si>
    <r>
      <rPr>
        <b/>
        <sz val="10"/>
        <rFont val="Arial"/>
        <charset val="0"/>
      </rPr>
      <t>133001</t>
    </r>
    <r>
      <rPr>
        <b/>
        <sz val="10"/>
        <rFont val="宋体"/>
        <charset val="0"/>
      </rPr>
      <t>安顺市西秀区新安街道办事处本级</t>
    </r>
  </si>
  <si>
    <t>附件2(表8)</t>
  </si>
  <si>
    <t>西秀区2025年度新安街道办事处部门财政专户管理资金预算支出明细表</t>
  </si>
  <si>
    <t>无财政专户管理资金拨款。</t>
  </si>
  <si>
    <t>附件2(表9)</t>
  </si>
  <si>
    <t>西秀区2025年度新安街道办事处部门单位资金预算支出明细表</t>
  </si>
  <si>
    <t>事业收入安排支出</t>
  </si>
  <si>
    <t>事业单位经营收入安排支出</t>
  </si>
  <si>
    <t>上级补助收入安排支出</t>
  </si>
  <si>
    <t>附属单位上缴收入安排支出</t>
  </si>
  <si>
    <t>其他收入安排支出</t>
  </si>
  <si>
    <t>1=2+8</t>
  </si>
  <si>
    <t>2=3+4+5+6+7</t>
  </si>
  <si>
    <t>8=9+10+11+12+13</t>
  </si>
  <si>
    <t>无单位资金。</t>
  </si>
  <si>
    <t>附件2(表10)</t>
  </si>
  <si>
    <t xml:space="preserve"> </t>
  </si>
  <si>
    <t>西秀区2025年度新安街道办事处部门财政拨款“三公”经费预算支出明细表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</si>
  <si>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因公出国（境）费</t>
    </r>
  </si>
  <si>
    <t>公务接待费</t>
  </si>
  <si>
    <t>公务车购置及运行维护费</t>
  </si>
  <si>
    <t>公务车运行维护费</t>
  </si>
  <si>
    <t>公务车购置费</t>
  </si>
  <si>
    <t>栏    次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</si>
  <si>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=2+3+4</t>
    </r>
  </si>
  <si>
    <t>2＝8+14+20</t>
  </si>
  <si>
    <t>3＝9+15+21</t>
  </si>
  <si>
    <t>5＝11+17+23</t>
  </si>
  <si>
    <t>6＝12+18+24</t>
  </si>
  <si>
    <r>
      <rPr>
        <b/>
        <sz val="10"/>
        <rFont val="宋体"/>
        <charset val="134"/>
      </rPr>
      <t>7</t>
    </r>
    <r>
      <rPr>
        <b/>
        <sz val="10"/>
        <rFont val="宋体"/>
        <charset val="134"/>
      </rPr>
      <t>=8+9+10</t>
    </r>
  </si>
  <si>
    <r>
      <rPr>
        <b/>
        <sz val="10"/>
        <rFont val="宋体"/>
        <charset val="134"/>
      </rPr>
      <t>10</t>
    </r>
    <r>
      <rPr>
        <b/>
        <sz val="10"/>
        <rFont val="宋体"/>
        <charset val="134"/>
      </rPr>
      <t>=11+12</t>
    </r>
  </si>
  <si>
    <t>13=14+15+16</t>
  </si>
  <si>
    <r>
      <rPr>
        <b/>
        <sz val="10"/>
        <rFont val="宋体"/>
        <charset val="134"/>
      </rPr>
      <t>16</t>
    </r>
    <r>
      <rPr>
        <b/>
        <sz val="10"/>
        <rFont val="宋体"/>
        <charset val="134"/>
      </rPr>
      <t>=17+18</t>
    </r>
  </si>
  <si>
    <r>
      <rPr>
        <b/>
        <sz val="10"/>
        <rFont val="宋体"/>
        <charset val="134"/>
      </rPr>
      <t>19</t>
    </r>
    <r>
      <rPr>
        <b/>
        <sz val="10"/>
        <rFont val="宋体"/>
        <charset val="134"/>
      </rPr>
      <t>=20+21+22</t>
    </r>
  </si>
  <si>
    <r>
      <rPr>
        <b/>
        <sz val="10"/>
        <rFont val="宋体"/>
        <charset val="134"/>
      </rPr>
      <t>22</t>
    </r>
    <r>
      <rPr>
        <b/>
        <sz val="10"/>
        <rFont val="宋体"/>
        <charset val="134"/>
      </rPr>
      <t>=23+24</t>
    </r>
  </si>
  <si>
    <t xml:space="preserve">   注： 保留两位小数。</t>
  </si>
  <si>
    <t>附件2(表11)</t>
  </si>
  <si>
    <t>西秀区2025年度XXXX部门政府采购预算表</t>
  </si>
  <si>
    <t>项目类型</t>
  </si>
  <si>
    <t>资金性质</t>
  </si>
  <si>
    <t>资金来源</t>
  </si>
  <si>
    <t>项目预算金额</t>
  </si>
  <si>
    <t>政府采购预算金额</t>
  </si>
  <si>
    <t>货物类政府采购金额</t>
  </si>
  <si>
    <t>工程类政府采购金额</t>
  </si>
  <si>
    <t>服务类政府采购金额</t>
  </si>
  <si>
    <t>附件2(表12)</t>
  </si>
  <si>
    <t>说明：“浅蓝色”栏为下拉菜单选择。</t>
  </si>
  <si>
    <t>项目支出绩效目标表</t>
  </si>
  <si>
    <r>
      <rPr>
        <sz val="10"/>
        <rFont val="宋体"/>
        <charset val="134"/>
      </rPr>
      <t>(</t>
    </r>
    <r>
      <rPr>
        <sz val="10"/>
        <rFont val="Arial"/>
        <charset val="134"/>
      </rPr>
      <t>2025</t>
    </r>
    <r>
      <rPr>
        <sz val="10"/>
        <rFont val="宋体"/>
        <charset val="134"/>
      </rPr>
      <t>年度）</t>
    </r>
  </si>
  <si>
    <t>单位（盖章）：安顺市西秀区新安街道办事处</t>
  </si>
  <si>
    <t>填报日期：2025年5月7日</t>
  </si>
  <si>
    <t>项目编码：</t>
  </si>
  <si>
    <t>安顺市西秀区新安街道办事处2025年森林防火经费</t>
  </si>
  <si>
    <t>主管部门名称及代码（）</t>
  </si>
  <si>
    <t>安顺市西秀区林业局</t>
  </si>
  <si>
    <t>实施单位名称</t>
  </si>
  <si>
    <t>安顺市西秀区新安街道办事处</t>
  </si>
  <si>
    <t>特定目标类项目</t>
  </si>
  <si>
    <t>项目属性</t>
  </si>
  <si>
    <t>经常性项目</t>
  </si>
  <si>
    <t>热点分类</t>
  </si>
  <si>
    <t>无</t>
  </si>
  <si>
    <t>项目实施年限</t>
  </si>
  <si>
    <t>2025年</t>
  </si>
  <si>
    <t>项目标识</t>
  </si>
  <si>
    <t>非三保标识</t>
  </si>
  <si>
    <t>中长期资金情况</t>
  </si>
  <si>
    <t>年度资金情况</t>
  </si>
  <si>
    <t>资金总额(万元)：</t>
  </si>
  <si>
    <t xml:space="preserve">    财政拨款</t>
  </si>
  <si>
    <t xml:space="preserve">       其中：上级补助</t>
  </si>
  <si>
    <t xml:space="preserve">             区级安排</t>
  </si>
  <si>
    <t xml:space="preserve">     其他资金</t>
  </si>
  <si>
    <t>总体目标</t>
  </si>
  <si>
    <t>中长期目标（2025年—2025年）</t>
  </si>
  <si>
    <t>年度目标</t>
  </si>
  <si>
    <t>1：定期组织森林防火知识培训和讲座，针对林区周边居民、游客、野外作业人员等重点人群进行专项教育，使其掌握正确的用火方法和火灾应对措施。
2：加强对林区的巡逻检查，设置防火检查站，对进入林区的人员和车辆进行严格检查，严禁携带火种进山。加大对违规用火行为的打击力度，依法依规对违规用火者进行处罚，形成有效震慑。
3：建立充足的森林防火物资储备库，储备足够数量的灭火机具、防护装备、通讯设备、油料等物资，并定期进行维护和更新，确保物资的质量和性能良好。</t>
  </si>
  <si>
    <t>绩          效                指                 标</t>
  </si>
  <si>
    <t>一级指标</t>
  </si>
  <si>
    <t>二级指标</t>
  </si>
  <si>
    <t>三级指标</t>
  </si>
  <si>
    <t>指标值</t>
  </si>
  <si>
    <t>说明</t>
  </si>
  <si>
    <t>产出指标</t>
  </si>
  <si>
    <t>数量</t>
  </si>
  <si>
    <t>森林防火定期巡察</t>
  </si>
  <si>
    <t>7次/周</t>
  </si>
  <si>
    <t>巡视执法点位数量</t>
  </si>
  <si>
    <t>4个</t>
  </si>
  <si>
    <t>质量</t>
  </si>
  <si>
    <t>森林防火能够避免火灾对森林生态系统的破坏，保持森林植被的健康生长，有助于提高森林的生态服务质量。</t>
  </si>
  <si>
    <t>时效</t>
  </si>
  <si>
    <t>项目时长</t>
  </si>
  <si>
    <t>1年</t>
  </si>
  <si>
    <t>成本</t>
  </si>
  <si>
    <t>森林防灭火宣传费用</t>
  </si>
  <si>
    <t>2万</t>
  </si>
  <si>
    <t>森林防灭火物资购买</t>
  </si>
  <si>
    <t>村居森林防灭火工作经费</t>
  </si>
  <si>
    <t>4万</t>
  </si>
  <si>
    <t>森林防火车加油、维修费用</t>
  </si>
  <si>
    <t>效益指标</t>
  </si>
  <si>
    <t>经济效益</t>
  </si>
  <si>
    <t>通过加强森林防火工作，减少火灾发生的频率和规模，从源头上降低火灾造成的经济损失风险。</t>
  </si>
  <si>
    <t>有效促进</t>
  </si>
  <si>
    <t>社会效益</t>
  </si>
  <si>
    <t>保护生命安全。森林火灾会威胁周边居民、消防员和其他相关人员的生命安全，有效的防火措施可以避免因火灾造成的人员伤亡悲剧，保障社会的稳定和家庭的完整。</t>
  </si>
  <si>
    <t>生态效益</t>
  </si>
  <si>
    <t>采取有效的灭火措施，尽量减少火灾对森林生态系统的破坏，保护森林资源和生物多样性。</t>
  </si>
  <si>
    <t>可持续影响</t>
  </si>
  <si>
    <t>维护社会经济稳定。森林火灾可能破坏森林资源，进而影响依赖森林资源的产业，如木材加工、生态旅游等。防止火灾可以稳定这些产业，保障就业和经济收入。</t>
  </si>
  <si>
    <t>满意度指标</t>
  </si>
  <si>
    <t>服务对象    满意度</t>
  </si>
  <si>
    <t>受益群众满意度</t>
  </si>
  <si>
    <t>95%以上</t>
  </si>
  <si>
    <t>服务对象       满意度</t>
  </si>
  <si>
    <t>注：金额保留两位小数。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</si>
</sst>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\.0,\0"/>
  </numFmts>
  <fonts count="56">
    <font>
      <sz val="11"/>
      <color indexed="8"/>
      <name val="宋体"/>
      <charset val="1"/>
      <scheme val="minor"/>
    </font>
    <font>
      <sz val="16"/>
      <name val="黑体"/>
      <charset val="134"/>
    </font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u/>
      <sz val="16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b/>
      <sz val="14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0"/>
      <name val="Arial"/>
      <charset val="0"/>
    </font>
    <font>
      <sz val="9"/>
      <color indexed="8"/>
      <name val="宋体"/>
      <charset val="134"/>
      <scheme val="minor"/>
    </font>
    <font>
      <b/>
      <sz val="9"/>
      <name val="宋体"/>
      <charset val="134"/>
    </font>
    <font>
      <sz val="9"/>
      <name val="Times New Roman"/>
      <charset val="134"/>
    </font>
    <font>
      <sz val="10"/>
      <name val="Times New Roman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name val="Arial"/>
      <charset val="0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sz val="10"/>
      <name val="SimSun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8"/>
      <name val="SimSun"/>
      <charset val="134"/>
    </font>
    <font>
      <sz val="11"/>
      <name val="宋体"/>
      <charset val="134"/>
      <scheme val="minor"/>
    </font>
    <font>
      <sz val="10"/>
      <color theme="1"/>
      <name val="Times New Roman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name val="宋体"/>
      <charset val="0"/>
    </font>
    <font>
      <b/>
      <sz val="9"/>
      <color rgb="FFFF0000"/>
      <name val="SimSun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4" borderId="3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39" fillId="0" borderId="3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38" applyNumberFormat="0" applyAlignment="0" applyProtection="0">
      <alignment vertical="center"/>
    </xf>
    <xf numFmtId="0" fontId="41" fillId="6" borderId="39" applyNumberFormat="0" applyAlignment="0" applyProtection="0">
      <alignment vertical="center"/>
    </xf>
    <xf numFmtId="0" fontId="42" fillId="6" borderId="38" applyNumberFormat="0" applyAlignment="0" applyProtection="0">
      <alignment vertical="center"/>
    </xf>
    <xf numFmtId="0" fontId="43" fillId="7" borderId="40" applyNumberFormat="0" applyAlignment="0" applyProtection="0">
      <alignment vertical="center"/>
    </xf>
    <xf numFmtId="0" fontId="44" fillId="0" borderId="41" applyNumberFormat="0" applyFill="0" applyAlignment="0" applyProtection="0">
      <alignment vertical="center"/>
    </xf>
    <xf numFmtId="0" fontId="45" fillId="0" borderId="42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2" fillId="0" borderId="0">
      <alignment vertical="center"/>
    </xf>
    <xf numFmtId="0" fontId="2" fillId="0" borderId="0">
      <alignment vertical="center"/>
    </xf>
  </cellStyleXfs>
  <cellXfs count="23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1" xfId="51" applyFont="1" applyFill="1" applyBorder="1" applyAlignment="1" applyProtection="1">
      <alignment horizontal="left" vertical="center" wrapText="1"/>
      <protection locked="0"/>
    </xf>
    <xf numFmtId="0" fontId="5" fillId="2" borderId="2" xfId="51" applyFont="1" applyFill="1" applyBorder="1" applyAlignment="1" applyProtection="1">
      <alignment horizontal="center" vertical="center" wrapText="1"/>
      <protection locked="0"/>
    </xf>
    <xf numFmtId="0" fontId="5" fillId="2" borderId="3" xfId="51" applyFont="1" applyFill="1" applyBorder="1" applyAlignment="1" applyProtection="1">
      <alignment horizontal="center" vertical="center" wrapText="1"/>
      <protection locked="0"/>
    </xf>
    <xf numFmtId="0" fontId="5" fillId="2" borderId="1" xfId="51" applyFont="1" applyFill="1" applyBorder="1" applyAlignment="1" applyProtection="1">
      <alignment horizontal="center" vertical="center" wrapText="1"/>
      <protection locked="0"/>
    </xf>
    <xf numFmtId="0" fontId="5" fillId="0" borderId="1" xfId="51" applyFont="1" applyFill="1" applyBorder="1" applyAlignment="1" applyProtection="1">
      <alignment horizontal="left" vertical="center" wrapText="1"/>
      <protection locked="0"/>
    </xf>
    <xf numFmtId="0" fontId="5" fillId="3" borderId="2" xfId="51" applyFont="1" applyFill="1" applyBorder="1" applyAlignment="1" applyProtection="1">
      <alignment horizontal="center" vertical="center" wrapText="1"/>
    </xf>
    <xf numFmtId="0" fontId="5" fillId="3" borderId="3" xfId="51" applyFont="1" applyFill="1" applyBorder="1" applyAlignment="1" applyProtection="1">
      <alignment horizontal="center" vertical="center" wrapText="1"/>
    </xf>
    <xf numFmtId="0" fontId="5" fillId="3" borderId="4" xfId="51" applyFont="1" applyFill="1" applyBorder="1" applyAlignment="1" applyProtection="1">
      <alignment horizontal="center" vertical="center" wrapText="1"/>
    </xf>
    <xf numFmtId="0" fontId="5" fillId="3" borderId="5" xfId="51" applyFont="1" applyFill="1" applyBorder="1" applyAlignment="1" applyProtection="1">
      <alignment horizontal="center" vertical="center" wrapText="1"/>
    </xf>
    <xf numFmtId="0" fontId="5" fillId="3" borderId="6" xfId="5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5" xfId="51" applyFont="1" applyFill="1" applyBorder="1" applyAlignment="1" applyProtection="1">
      <alignment horizontal="left" vertical="center" wrapText="1"/>
      <protection locked="0"/>
    </xf>
    <xf numFmtId="0" fontId="5" fillId="0" borderId="7" xfId="51" applyFont="1" applyFill="1" applyBorder="1" applyAlignment="1" applyProtection="1">
      <alignment horizontal="left" vertical="center" wrapText="1"/>
      <protection locked="0"/>
    </xf>
    <xf numFmtId="0" fontId="5" fillId="2" borderId="5" xfId="51" applyNumberFormat="1" applyFont="1" applyFill="1" applyBorder="1" applyAlignment="1" applyProtection="1">
      <alignment horizontal="left" vertical="center" wrapText="1"/>
      <protection locked="0"/>
    </xf>
    <xf numFmtId="0" fontId="5" fillId="2" borderId="7" xfId="51" applyNumberFormat="1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2" xfId="51" applyFont="1" applyFill="1" applyBorder="1" applyAlignment="1" applyProtection="1">
      <alignment horizontal="left" vertical="center" wrapText="1"/>
      <protection locked="0"/>
    </xf>
    <xf numFmtId="0" fontId="5" fillId="2" borderId="4" xfId="51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6" fillId="2" borderId="1" xfId="51" applyFont="1" applyFill="1" applyBorder="1" applyAlignment="1" applyProtection="1">
      <alignment horizontal="right" vertical="center" wrapText="1"/>
      <protection locked="0"/>
    </xf>
    <xf numFmtId="0" fontId="6" fillId="2" borderId="2" xfId="51" applyFont="1" applyFill="1" applyBorder="1" applyAlignment="1" applyProtection="1">
      <alignment horizontal="justify" vertical="center" wrapText="1"/>
      <protection locked="0"/>
    </xf>
    <xf numFmtId="0" fontId="6" fillId="2" borderId="4" xfId="51" applyFont="1" applyFill="1" applyBorder="1" applyAlignment="1" applyProtection="1">
      <alignment horizontal="justify" vertical="center" wrapText="1"/>
      <protection locked="0"/>
    </xf>
    <xf numFmtId="0" fontId="7" fillId="2" borderId="2" xfId="51" applyFont="1" applyFill="1" applyBorder="1" applyAlignment="1" applyProtection="1">
      <alignment horizontal="left" vertical="center" wrapText="1"/>
      <protection locked="0"/>
    </xf>
    <xf numFmtId="0" fontId="7" fillId="2" borderId="3" xfId="51" applyFont="1" applyFill="1" applyBorder="1" applyAlignment="1" applyProtection="1">
      <alignment horizontal="left" vertical="center" wrapText="1"/>
      <protection locked="0"/>
    </xf>
    <xf numFmtId="0" fontId="7" fillId="2" borderId="4" xfId="51" applyFont="1" applyFill="1" applyBorder="1" applyAlignment="1" applyProtection="1">
      <alignment horizontal="center" vertical="center" wrapText="1"/>
      <protection locked="0"/>
    </xf>
    <xf numFmtId="0" fontId="7" fillId="2" borderId="2" xfId="51" applyFont="1" applyFill="1" applyBorder="1" applyAlignment="1" applyProtection="1">
      <alignment horizontal="center" vertical="center" wrapText="1"/>
      <protection locked="0"/>
    </xf>
    <xf numFmtId="0" fontId="7" fillId="2" borderId="3" xfId="5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5" fillId="2" borderId="8" xfId="51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5" fillId="2" borderId="9" xfId="51" applyFont="1" applyFill="1" applyBorder="1" applyAlignment="1" applyProtection="1">
      <alignment horizontal="center" vertical="center" wrapText="1"/>
      <protection locked="0"/>
    </xf>
    <xf numFmtId="0" fontId="6" fillId="2" borderId="1" xfId="51" applyFont="1" applyFill="1" applyBorder="1" applyAlignment="1" applyProtection="1">
      <alignment horizontal="left" vertical="center" wrapText="1"/>
      <protection locked="0"/>
    </xf>
    <xf numFmtId="9" fontId="5" fillId="2" borderId="1" xfId="51" applyNumberFormat="1" applyFont="1" applyFill="1" applyBorder="1" applyAlignment="1" applyProtection="1">
      <alignment horizontal="center" vertical="center" wrapText="1"/>
      <protection locked="0"/>
    </xf>
    <xf numFmtId="9" fontId="5" fillId="2" borderId="8" xfId="51" applyNumberFormat="1" applyFont="1" applyFill="1" applyBorder="1" applyAlignment="1" applyProtection="1">
      <alignment horizontal="center" vertical="center" wrapText="1"/>
      <protection locked="0"/>
    </xf>
    <xf numFmtId="0" fontId="5" fillId="2" borderId="10" xfId="51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9" fontId="5" fillId="2" borderId="9" xfId="51" applyNumberFormat="1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9" fontId="5" fillId="2" borderId="10" xfId="51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5" fillId="2" borderId="0" xfId="5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5" fillId="2" borderId="4" xfId="51" applyFont="1" applyFill="1" applyBorder="1" applyAlignment="1" applyProtection="1">
      <alignment horizontal="center" vertical="center" wrapText="1"/>
      <protection locked="0"/>
    </xf>
    <xf numFmtId="0" fontId="5" fillId="3" borderId="7" xfId="5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0" fontId="14" fillId="0" borderId="10" xfId="5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14" fillId="0" borderId="1" xfId="5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13" fillId="0" borderId="1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Fill="1">
      <alignment vertical="center"/>
    </xf>
    <xf numFmtId="0" fontId="21" fillId="0" borderId="0" xfId="0" applyFont="1">
      <alignment vertical="center"/>
    </xf>
    <xf numFmtId="0" fontId="12" fillId="0" borderId="0" xfId="0" applyFont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>
      <alignment vertical="center"/>
    </xf>
    <xf numFmtId="0" fontId="15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0" fillId="0" borderId="2" xfId="0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3" fillId="0" borderId="17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3" fillId="0" borderId="1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0" fillId="0" borderId="19" xfId="51" applyFont="1" applyFill="1" applyBorder="1" applyAlignment="1">
      <alignment horizontal="center" vertical="center"/>
    </xf>
    <xf numFmtId="0" fontId="14" fillId="0" borderId="20" xfId="51" applyFont="1" applyFill="1" applyBorder="1" applyAlignment="1">
      <alignment horizontal="center" vertical="center"/>
    </xf>
    <xf numFmtId="0" fontId="14" fillId="0" borderId="21" xfId="51" applyFont="1" applyFill="1" applyBorder="1" applyAlignment="1">
      <alignment horizontal="center" vertical="center"/>
    </xf>
    <xf numFmtId="4" fontId="12" fillId="0" borderId="11" xfId="0" applyNumberFormat="1" applyFont="1" applyFill="1" applyBorder="1" applyAlignment="1">
      <alignment horizontal="right" vertical="center" wrapText="1"/>
    </xf>
    <xf numFmtId="0" fontId="22" fillId="0" borderId="1" xfId="51" applyFont="1" applyFill="1" applyBorder="1" applyAlignment="1">
      <alignment horizontal="left" wrapText="1"/>
    </xf>
    <xf numFmtId="0" fontId="23" fillId="0" borderId="10" xfId="52" applyFont="1" applyFill="1" applyBorder="1" applyAlignment="1" applyProtection="1">
      <alignment horizontal="center" vertical="center" wrapText="1" readingOrder="1"/>
      <protection locked="0"/>
    </xf>
    <xf numFmtId="0" fontId="24" fillId="0" borderId="19" xfId="52" applyFont="1" applyFill="1" applyBorder="1" applyAlignment="1" applyProtection="1">
      <alignment horizontal="center" vertical="center" wrapText="1" readingOrder="1"/>
      <protection locked="0"/>
    </xf>
    <xf numFmtId="0" fontId="24" fillId="0" borderId="20" xfId="52" applyFont="1" applyFill="1" applyBorder="1" applyAlignment="1" applyProtection="1">
      <alignment horizontal="center" vertical="center" wrapText="1" readingOrder="1"/>
      <protection locked="0"/>
    </xf>
    <xf numFmtId="0" fontId="24" fillId="0" borderId="21" xfId="52" applyFont="1" applyFill="1" applyBorder="1" applyAlignment="1" applyProtection="1">
      <alignment horizontal="center" vertical="center" wrapText="1" readingOrder="1"/>
      <protection locked="0"/>
    </xf>
    <xf numFmtId="0" fontId="5" fillId="0" borderId="1" xfId="49" applyFont="1" applyFill="1" applyBorder="1" applyAlignment="1">
      <alignment horizontal="left" vertical="center"/>
    </xf>
    <xf numFmtId="0" fontId="25" fillId="0" borderId="1" xfId="52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26" fillId="0" borderId="1" xfId="52" applyFont="1" applyFill="1" applyBorder="1">
      <alignment vertical="center"/>
    </xf>
    <xf numFmtId="0" fontId="5" fillId="0" borderId="22" xfId="49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0" fillId="0" borderId="22" xfId="0" applyFont="1" applyBorder="1">
      <alignment vertical="center"/>
    </xf>
    <xf numFmtId="0" fontId="13" fillId="0" borderId="15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0" fillId="0" borderId="24" xfId="51" applyFont="1" applyFill="1" applyBorder="1" applyAlignment="1">
      <alignment horizontal="center" vertical="center" wrapText="1"/>
    </xf>
    <xf numFmtId="176" fontId="10" fillId="0" borderId="1" xfId="51" applyNumberFormat="1" applyFont="1" applyFill="1" applyBorder="1" applyAlignment="1">
      <alignment horizontal="center" vertical="center" wrapText="1"/>
    </xf>
    <xf numFmtId="49" fontId="27" fillId="0" borderId="1" xfId="52" applyNumberFormat="1" applyFont="1" applyFill="1" applyBorder="1" applyAlignment="1">
      <alignment horizontal="left" vertical="center"/>
    </xf>
    <xf numFmtId="0" fontId="24" fillId="0" borderId="8" xfId="52" applyFont="1" applyFill="1" applyBorder="1" applyAlignment="1" applyProtection="1">
      <alignment horizontal="center" vertical="center" wrapText="1" readingOrder="1"/>
      <protection locked="0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6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vertical="center" wrapText="1"/>
    </xf>
    <xf numFmtId="176" fontId="27" fillId="0" borderId="10" xfId="52" applyNumberFormat="1" applyFont="1" applyFill="1" applyBorder="1" applyAlignment="1">
      <alignment horizontal="center" vertical="center" wrapText="1"/>
    </xf>
    <xf numFmtId="0" fontId="24" fillId="0" borderId="9" xfId="52" applyFont="1" applyFill="1" applyBorder="1" applyAlignment="1" applyProtection="1">
      <alignment horizontal="center" vertical="center" wrapText="1" readingOrder="1"/>
      <protection locked="0"/>
    </xf>
    <xf numFmtId="0" fontId="28" fillId="0" borderId="11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vertical="center" wrapText="1"/>
    </xf>
    <xf numFmtId="4" fontId="12" fillId="0" borderId="11" xfId="0" applyNumberFormat="1" applyFont="1" applyFill="1" applyBorder="1" applyAlignment="1">
      <alignment horizontal="center" vertical="center" wrapText="1"/>
    </xf>
    <xf numFmtId="0" fontId="12" fillId="0" borderId="25" xfId="0" applyNumberFormat="1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4" fillId="0" borderId="10" xfId="52" applyFont="1" applyFill="1" applyBorder="1" applyAlignment="1" applyProtection="1">
      <alignment horizontal="center" vertical="center" wrapText="1" readingOrder="1"/>
      <protection locked="0"/>
    </xf>
    <xf numFmtId="0" fontId="23" fillId="0" borderId="1" xfId="52" applyFont="1" applyFill="1" applyBorder="1" applyAlignment="1" applyProtection="1">
      <alignment horizontal="left" vertical="center" wrapText="1" readingOrder="1"/>
      <protection locked="0"/>
    </xf>
    <xf numFmtId="0" fontId="23" fillId="0" borderId="8" xfId="52" applyFont="1" applyFill="1" applyBorder="1" applyAlignment="1" applyProtection="1">
      <alignment horizontal="center" vertical="center" wrapText="1" readingOrder="1"/>
      <protection locked="0"/>
    </xf>
    <xf numFmtId="0" fontId="5" fillId="0" borderId="2" xfId="52" applyFont="1" applyFill="1" applyBorder="1" applyAlignment="1">
      <alignment horizontal="center" vertical="center"/>
    </xf>
    <xf numFmtId="0" fontId="5" fillId="0" borderId="3" xfId="52" applyFont="1" applyFill="1" applyBorder="1" applyAlignment="1">
      <alignment horizontal="center" vertical="center"/>
    </xf>
    <xf numFmtId="0" fontId="5" fillId="0" borderId="4" xfId="52" applyFont="1" applyFill="1" applyBorder="1" applyAlignment="1">
      <alignment horizontal="center" vertical="center"/>
    </xf>
    <xf numFmtId="177" fontId="27" fillId="0" borderId="10" xfId="52" applyNumberFormat="1" applyFont="1" applyFill="1" applyBorder="1" applyAlignment="1">
      <alignment horizontal="center" vertical="center" wrapText="1"/>
    </xf>
    <xf numFmtId="49" fontId="27" fillId="0" borderId="8" xfId="52" applyNumberFormat="1" applyFont="1" applyFill="1" applyBorder="1" applyAlignment="1">
      <alignment horizontal="left" vertical="center"/>
    </xf>
    <xf numFmtId="0" fontId="23" fillId="0" borderId="9" xfId="52" applyFont="1" applyFill="1" applyBorder="1" applyAlignment="1" applyProtection="1">
      <alignment horizontal="center" vertical="center" wrapText="1" readingOrder="1"/>
      <protection locked="0"/>
    </xf>
    <xf numFmtId="0" fontId="12" fillId="0" borderId="29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24" fillId="0" borderId="10" xfId="52" applyFont="1" applyFill="1" applyBorder="1" applyAlignment="1">
      <alignment horizontal="center" vertical="center" wrapText="1"/>
    </xf>
    <xf numFmtId="0" fontId="0" fillId="0" borderId="8" xfId="0" applyFont="1" applyBorder="1">
      <alignment vertical="center"/>
    </xf>
    <xf numFmtId="0" fontId="21" fillId="0" borderId="0" xfId="0" applyFont="1" applyFill="1">
      <alignment vertical="center"/>
    </xf>
    <xf numFmtId="0" fontId="29" fillId="0" borderId="0" xfId="0" applyFont="1" applyFill="1">
      <alignment vertical="center"/>
    </xf>
    <xf numFmtId="0" fontId="12" fillId="0" borderId="0" xfId="0" applyFont="1" applyFill="1" applyAlignment="1">
      <alignment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30" fillId="0" borderId="1" xfId="52" applyFont="1" applyFill="1" applyBorder="1" applyAlignment="1">
      <alignment horizontal="left"/>
    </xf>
    <xf numFmtId="177" fontId="6" fillId="0" borderId="1" xfId="0" applyNumberFormat="1" applyFont="1" applyFill="1" applyBorder="1" applyAlignment="1">
      <alignment horizontal="center" vertical="center" wrapText="1"/>
    </xf>
    <xf numFmtId="0" fontId="30" fillId="0" borderId="1" xfId="52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21" fillId="0" borderId="0" xfId="0" applyFont="1" applyAlignment="1">
      <alignment horizontal="center" vertical="center"/>
    </xf>
    <xf numFmtId="4" fontId="18" fillId="0" borderId="16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3" fillId="0" borderId="33" xfId="0" applyFont="1" applyBorder="1" applyAlignment="1">
      <alignment horizontal="center" vertical="center" wrapText="1"/>
    </xf>
    <xf numFmtId="0" fontId="31" fillId="0" borderId="1" xfId="0" applyFont="1" applyFill="1" applyBorder="1">
      <alignment vertical="center"/>
    </xf>
    <xf numFmtId="176" fontId="18" fillId="0" borderId="15" xfId="0" applyNumberFormat="1" applyFont="1" applyBorder="1" applyAlignment="1">
      <alignment horizontal="right" vertical="center" wrapText="1"/>
    </xf>
    <xf numFmtId="0" fontId="31" fillId="0" borderId="0" xfId="0" applyFont="1" applyFill="1">
      <alignment vertical="center"/>
    </xf>
    <xf numFmtId="0" fontId="13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176" fontId="18" fillId="0" borderId="15" xfId="0" applyNumberFormat="1" applyFont="1" applyFill="1" applyBorder="1" applyAlignment="1">
      <alignment horizontal="right" vertical="center" wrapText="1"/>
    </xf>
    <xf numFmtId="176" fontId="0" fillId="0" borderId="1" xfId="0" applyNumberFormat="1" applyFont="1" applyBorder="1">
      <alignment vertical="center"/>
    </xf>
    <xf numFmtId="0" fontId="5" fillId="0" borderId="1" xfId="52" applyFont="1" applyFill="1" applyBorder="1" applyAlignment="1">
      <alignment vertical="center" wrapText="1"/>
    </xf>
    <xf numFmtId="0" fontId="27" fillId="0" borderId="1" xfId="52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蓝本格式" xfId="49"/>
    <cellStyle name="常规 2 2" xfId="50"/>
    <cellStyle name="常规 2" xfId="51"/>
    <cellStyle name="常规 3" xfId="52"/>
    <cellStyle name="常规 4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40"/>
  <sheetViews>
    <sheetView view="pageBreakPreview" zoomScaleNormal="100" workbookViewId="0">
      <selection activeCell="C6" sqref="C6"/>
    </sheetView>
  </sheetViews>
  <sheetFormatPr defaultColWidth="10" defaultRowHeight="14.4" outlineLevelCol="4"/>
  <cols>
    <col min="1" max="1" width="26.8796296296296" customWidth="1"/>
    <col min="2" max="2" width="16.1296296296296" customWidth="1"/>
    <col min="3" max="3" width="31.1111111111111" customWidth="1"/>
    <col min="4" max="4" width="24.5555555555556" customWidth="1"/>
    <col min="5" max="5" width="30.5277777777778" customWidth="1"/>
  </cols>
  <sheetData>
    <row r="1" ht="22" customHeight="1" spans="1:1">
      <c r="A1" s="135" t="s">
        <v>0</v>
      </c>
    </row>
    <row r="2" ht="29.45" customHeight="1" spans="1:5">
      <c r="A2" s="143" t="s">
        <v>1</v>
      </c>
      <c r="B2" s="143"/>
      <c r="C2" s="143"/>
      <c r="D2" s="143"/>
      <c r="E2" s="143"/>
    </row>
    <row r="3" ht="16.35" customHeight="1" spans="1:5">
      <c r="A3" s="121"/>
      <c r="B3" s="121"/>
      <c r="C3" s="121"/>
      <c r="E3" s="127" t="s">
        <v>2</v>
      </c>
    </row>
    <row r="4" ht="21.95" customHeight="1" spans="1:5">
      <c r="A4" s="123" t="s">
        <v>3</v>
      </c>
      <c r="B4" s="123"/>
      <c r="C4" s="123" t="s">
        <v>4</v>
      </c>
      <c r="D4" s="163"/>
      <c r="E4" s="218" t="s">
        <v>5</v>
      </c>
    </row>
    <row r="5" ht="21.95" customHeight="1" spans="1:5">
      <c r="A5" s="124" t="s">
        <v>6</v>
      </c>
      <c r="B5" s="123" t="s">
        <v>7</v>
      </c>
      <c r="C5" s="123" t="s">
        <v>6</v>
      </c>
      <c r="D5" s="163" t="s">
        <v>7</v>
      </c>
      <c r="E5" s="221"/>
    </row>
    <row r="6" ht="21.95" customHeight="1" spans="1:5">
      <c r="A6" s="222" t="s">
        <v>8</v>
      </c>
      <c r="B6" s="223">
        <v>1176.93</v>
      </c>
      <c r="C6" s="224" t="s">
        <v>9</v>
      </c>
      <c r="D6" s="223">
        <v>1176.93</v>
      </c>
      <c r="E6" s="118"/>
    </row>
    <row r="7" ht="21.95" customHeight="1" spans="1:5">
      <c r="A7" s="225" t="s">
        <v>10</v>
      </c>
      <c r="B7" s="223">
        <v>1176.93</v>
      </c>
      <c r="C7" s="226" t="s">
        <v>11</v>
      </c>
      <c r="D7" s="227">
        <v>433.989312</v>
      </c>
      <c r="E7" s="228"/>
    </row>
    <row r="8" ht="21.95" customHeight="1" spans="1:5">
      <c r="A8" s="229" t="s">
        <v>12</v>
      </c>
      <c r="B8" s="223">
        <v>1176.93</v>
      </c>
      <c r="C8" s="226" t="s">
        <v>13</v>
      </c>
      <c r="D8" s="223"/>
      <c r="E8" s="118"/>
    </row>
    <row r="9" ht="21.95" customHeight="1" spans="1:5">
      <c r="A9" s="229" t="s">
        <v>14</v>
      </c>
      <c r="B9" s="223"/>
      <c r="C9" s="226" t="s">
        <v>15</v>
      </c>
      <c r="D9" s="223"/>
      <c r="E9" s="118"/>
    </row>
    <row r="10" ht="21.95" customHeight="1" spans="1:5">
      <c r="A10" s="229" t="s">
        <v>16</v>
      </c>
      <c r="B10" s="223"/>
      <c r="C10" s="226" t="s">
        <v>17</v>
      </c>
      <c r="D10" s="223">
        <v>68.8936</v>
      </c>
      <c r="E10" s="228"/>
    </row>
    <row r="11" ht="21.95" customHeight="1" spans="1:5">
      <c r="A11" s="225" t="s">
        <v>18</v>
      </c>
      <c r="B11" s="223"/>
      <c r="C11" s="226" t="s">
        <v>19</v>
      </c>
      <c r="D11" s="223"/>
      <c r="E11" s="228"/>
    </row>
    <row r="12" ht="21.95" customHeight="1" spans="1:5">
      <c r="A12" s="225" t="s">
        <v>20</v>
      </c>
      <c r="B12" s="223"/>
      <c r="C12" s="226" t="s">
        <v>21</v>
      </c>
      <c r="D12" s="223"/>
      <c r="E12" s="228"/>
    </row>
    <row r="13" ht="21.95" customHeight="1" spans="1:5">
      <c r="A13" s="230" t="s">
        <v>22</v>
      </c>
      <c r="B13" s="223"/>
      <c r="C13" s="226" t="s">
        <v>23</v>
      </c>
      <c r="D13" s="223"/>
      <c r="E13" s="228"/>
    </row>
    <row r="14" ht="21.95" customHeight="1" spans="1:5">
      <c r="A14" s="230" t="s">
        <v>24</v>
      </c>
      <c r="B14" s="223"/>
      <c r="C14" s="226" t="s">
        <v>25</v>
      </c>
      <c r="D14" s="223">
        <v>214.077232</v>
      </c>
      <c r="E14" s="228"/>
    </row>
    <row r="15" ht="21.95" customHeight="1" spans="1:5">
      <c r="A15" s="230" t="s">
        <v>26</v>
      </c>
      <c r="B15" s="223"/>
      <c r="C15" s="226" t="s">
        <v>27</v>
      </c>
      <c r="D15" s="223">
        <v>44.553192</v>
      </c>
      <c r="E15" s="228"/>
    </row>
    <row r="16" ht="21.95" customHeight="1" spans="1:5">
      <c r="A16" s="230" t="s">
        <v>28</v>
      </c>
      <c r="B16" s="223"/>
      <c r="C16" s="226" t="s">
        <v>29</v>
      </c>
      <c r="D16" s="223"/>
      <c r="E16" s="228"/>
    </row>
    <row r="17" ht="21.95" customHeight="1" spans="1:5">
      <c r="A17" s="230" t="s">
        <v>30</v>
      </c>
      <c r="B17" s="223"/>
      <c r="C17" s="226" t="s">
        <v>31</v>
      </c>
      <c r="D17" s="223">
        <v>123.666592</v>
      </c>
      <c r="E17" s="228"/>
    </row>
    <row r="18" ht="21.95" customHeight="1" spans="1:5">
      <c r="A18" s="226"/>
      <c r="B18" s="223"/>
      <c r="C18" s="226" t="s">
        <v>32</v>
      </c>
      <c r="D18" s="223">
        <v>210.240324</v>
      </c>
      <c r="E18" s="228"/>
    </row>
    <row r="19" ht="21.95" customHeight="1" spans="1:5">
      <c r="A19" s="226"/>
      <c r="B19" s="223"/>
      <c r="C19" s="226" t="s">
        <v>33</v>
      </c>
      <c r="D19" s="223"/>
      <c r="E19" s="228"/>
    </row>
    <row r="20" ht="21.95" customHeight="1" spans="1:5">
      <c r="A20" s="226"/>
      <c r="B20" s="223"/>
      <c r="C20" s="226" t="s">
        <v>34</v>
      </c>
      <c r="D20" s="223"/>
      <c r="E20" s="228"/>
    </row>
    <row r="21" ht="21.95" customHeight="1" spans="1:5">
      <c r="A21" s="226"/>
      <c r="B21" s="223"/>
      <c r="C21" s="226" t="s">
        <v>35</v>
      </c>
      <c r="D21" s="223"/>
      <c r="E21" s="228"/>
    </row>
    <row r="22" ht="21.95" customHeight="1" spans="1:5">
      <c r="A22" s="226"/>
      <c r="B22" s="223"/>
      <c r="C22" s="226" t="s">
        <v>36</v>
      </c>
      <c r="D22" s="223"/>
      <c r="E22" s="228"/>
    </row>
    <row r="23" ht="21.95" customHeight="1" spans="1:5">
      <c r="A23" s="226"/>
      <c r="B23" s="223"/>
      <c r="C23" s="226" t="s">
        <v>37</v>
      </c>
      <c r="D23" s="223"/>
      <c r="E23" s="228"/>
    </row>
    <row r="24" ht="21.95" customHeight="1" spans="1:5">
      <c r="A24" s="226"/>
      <c r="B24" s="223"/>
      <c r="C24" s="226" t="s">
        <v>38</v>
      </c>
      <c r="D24" s="223"/>
      <c r="E24" s="228"/>
    </row>
    <row r="25" ht="21.95" customHeight="1" spans="1:5">
      <c r="A25" s="226"/>
      <c r="B25" s="223"/>
      <c r="C25" s="226" t="s">
        <v>39</v>
      </c>
      <c r="D25" s="223">
        <v>81.5052</v>
      </c>
      <c r="E25" s="228"/>
    </row>
    <row r="26" ht="21.95" customHeight="1" spans="1:5">
      <c r="A26" s="226"/>
      <c r="B26" s="223"/>
      <c r="C26" s="226" t="s">
        <v>40</v>
      </c>
      <c r="D26" s="223"/>
      <c r="E26" s="228"/>
    </row>
    <row r="27" ht="21.95" customHeight="1" spans="1:5">
      <c r="A27" s="226"/>
      <c r="B27" s="223"/>
      <c r="C27" s="226" t="s">
        <v>41</v>
      </c>
      <c r="D27" s="223"/>
      <c r="E27" s="228"/>
    </row>
    <row r="28" ht="21.95" customHeight="1" spans="1:5">
      <c r="A28" s="226"/>
      <c r="B28" s="223"/>
      <c r="C28" s="226" t="s">
        <v>42</v>
      </c>
      <c r="D28" s="223"/>
      <c r="E28" s="228"/>
    </row>
    <row r="29" ht="21.95" customHeight="1" spans="1:5">
      <c r="A29" s="226"/>
      <c r="B29" s="223"/>
      <c r="C29" s="226" t="s">
        <v>43</v>
      </c>
      <c r="D29" s="223"/>
      <c r="E29" s="228"/>
    </row>
    <row r="30" ht="21.95" customHeight="1" spans="1:5">
      <c r="A30" s="226"/>
      <c r="B30" s="223"/>
      <c r="C30" s="226" t="s">
        <v>44</v>
      </c>
      <c r="D30" s="223"/>
      <c r="E30" s="228"/>
    </row>
    <row r="31" ht="21.95" customHeight="1" spans="1:5">
      <c r="A31" s="226"/>
      <c r="B31" s="223"/>
      <c r="C31" s="226" t="s">
        <v>45</v>
      </c>
      <c r="D31" s="223"/>
      <c r="E31" s="228"/>
    </row>
    <row r="32" ht="21.95" customHeight="1" spans="1:5">
      <c r="A32" s="226"/>
      <c r="B32" s="223"/>
      <c r="C32" s="226" t="s">
        <v>46</v>
      </c>
      <c r="D32" s="223"/>
      <c r="E32" s="228"/>
    </row>
    <row r="33" ht="21.95" customHeight="1" spans="1:5">
      <c r="A33" s="226"/>
      <c r="B33" s="223"/>
      <c r="C33" s="226" t="s">
        <v>47</v>
      </c>
      <c r="D33" s="223"/>
      <c r="E33" s="228"/>
    </row>
    <row r="34" ht="21.95" customHeight="1" spans="1:5">
      <c r="A34" s="123"/>
      <c r="B34" s="223"/>
      <c r="C34" s="176" t="s">
        <v>48</v>
      </c>
      <c r="D34" s="223"/>
      <c r="E34" s="228"/>
    </row>
    <row r="35" ht="21.95" customHeight="1" spans="1:5">
      <c r="A35" s="222" t="s">
        <v>49</v>
      </c>
      <c r="B35" s="223"/>
      <c r="C35" s="224" t="s">
        <v>50</v>
      </c>
      <c r="D35" s="223"/>
      <c r="E35" s="228"/>
    </row>
    <row r="36" ht="21.95" customHeight="1" spans="1:5">
      <c r="A36" s="231" t="s">
        <v>51</v>
      </c>
      <c r="B36" s="223"/>
      <c r="C36" s="72"/>
      <c r="D36" s="223"/>
      <c r="E36" s="228"/>
    </row>
    <row r="37" ht="21.95" customHeight="1" spans="1:5">
      <c r="A37" s="231" t="s">
        <v>52</v>
      </c>
      <c r="B37" s="223"/>
      <c r="C37" s="72"/>
      <c r="D37" s="223"/>
      <c r="E37" s="228"/>
    </row>
    <row r="38" ht="21.95" customHeight="1" spans="1:5">
      <c r="A38" s="232" t="s">
        <v>53</v>
      </c>
      <c r="B38" s="223"/>
      <c r="C38" s="233"/>
      <c r="D38" s="223"/>
      <c r="E38" s="82"/>
    </row>
    <row r="39" ht="21.95" customHeight="1" spans="1:5">
      <c r="A39" s="123" t="s">
        <v>54</v>
      </c>
      <c r="B39" s="223">
        <f>SUM(B8:B38)</f>
        <v>1176.93</v>
      </c>
      <c r="C39" s="123" t="s">
        <v>55</v>
      </c>
      <c r="D39" s="223">
        <f>SUM(D7:D25)</f>
        <v>1176.925452</v>
      </c>
      <c r="E39" s="118"/>
    </row>
    <row r="40" spans="1:1">
      <c r="A40" s="85" t="s">
        <v>56</v>
      </c>
    </row>
  </sheetData>
  <mergeCells count="5">
    <mergeCell ref="A2:E2"/>
    <mergeCell ref="A3:C3"/>
    <mergeCell ref="A4:B4"/>
    <mergeCell ref="C4:D4"/>
    <mergeCell ref="E4:E5"/>
  </mergeCells>
  <printOptions horizontalCentered="1"/>
  <pageMargins left="0.751388888888889" right="0.751388888888889" top="0.271527777777778" bottom="0.271527777777778" header="0" footer="0"/>
  <pageSetup paperSize="9" scale="68" fitToHeight="0" orientation="portrait" horizontalDpi="600"/>
  <headerFooter>
    <oddFooter>&amp;C第 &amp;P 页</oddFooter>
  </headerFooter>
  <ignoredErrors>
    <ignoredError sqref="D39 B3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11"/>
  <sheetViews>
    <sheetView view="pageBreakPreview" zoomScale="140" zoomScaleNormal="100" workbookViewId="0">
      <selection activeCell="D9" sqref="D9"/>
    </sheetView>
  </sheetViews>
  <sheetFormatPr defaultColWidth="10" defaultRowHeight="14.4"/>
  <cols>
    <col min="1" max="1" width="25" customWidth="1"/>
    <col min="2" max="2" width="13.3796296296296" customWidth="1"/>
    <col min="3" max="3" width="13.6296296296296" customWidth="1"/>
    <col min="4" max="4" width="14.5185185185185" customWidth="1"/>
    <col min="5" max="5" width="12.75" customWidth="1"/>
    <col min="6" max="6" width="11.5" customWidth="1"/>
    <col min="7" max="7" width="10.6296296296296" customWidth="1"/>
    <col min="8" max="8" width="14.7777777777778" customWidth="1"/>
    <col min="9" max="9" width="13.1296296296296" customWidth="1"/>
    <col min="10" max="10" width="11.8796296296296" customWidth="1"/>
    <col min="11" max="11" width="10.75" customWidth="1"/>
    <col min="12" max="12" width="16.25" customWidth="1"/>
    <col min="13" max="13" width="10.25" customWidth="1"/>
  </cols>
  <sheetData>
    <row r="1" ht="18" customHeight="1" spans="1:1">
      <c r="A1" s="135" t="s">
        <v>57</v>
      </c>
    </row>
    <row r="2" ht="18" customHeight="1" spans="1:14">
      <c r="A2" s="143" t="s">
        <v>58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ht="14.25" customHeight="1" spans="1:14">
      <c r="A3" s="121"/>
      <c r="N3" s="127" t="s">
        <v>2</v>
      </c>
    </row>
    <row r="4" ht="14.25" customHeight="1" spans="1:14">
      <c r="A4" s="123" t="s">
        <v>59</v>
      </c>
      <c r="B4" s="72" t="s">
        <v>60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87"/>
      <c r="N4" s="117" t="s">
        <v>5</v>
      </c>
    </row>
    <row r="5" ht="14.25" customHeight="1" spans="1:14">
      <c r="A5" s="123"/>
      <c r="B5" s="72" t="s">
        <v>61</v>
      </c>
      <c r="C5" s="72" t="s">
        <v>62</v>
      </c>
      <c r="D5" s="72"/>
      <c r="E5" s="72"/>
      <c r="F5" s="72"/>
      <c r="G5" s="72" t="s">
        <v>63</v>
      </c>
      <c r="H5" s="72" t="s">
        <v>64</v>
      </c>
      <c r="I5" s="72"/>
      <c r="J5" s="72"/>
      <c r="K5" s="72"/>
      <c r="L5" s="72"/>
      <c r="M5" s="87"/>
      <c r="N5" s="117"/>
    </row>
    <row r="6" ht="21.6" spans="1:14">
      <c r="A6" s="123"/>
      <c r="B6" s="72"/>
      <c r="C6" s="72" t="s">
        <v>65</v>
      </c>
      <c r="D6" s="72" t="s">
        <v>66</v>
      </c>
      <c r="E6" s="72" t="s">
        <v>67</v>
      </c>
      <c r="F6" s="72" t="s">
        <v>68</v>
      </c>
      <c r="G6" s="72"/>
      <c r="H6" s="72" t="s">
        <v>65</v>
      </c>
      <c r="I6" s="72" t="s">
        <v>69</v>
      </c>
      <c r="J6" s="72" t="s">
        <v>70</v>
      </c>
      <c r="K6" s="72" t="s">
        <v>71</v>
      </c>
      <c r="L6" s="72" t="s">
        <v>72</v>
      </c>
      <c r="M6" s="87" t="s">
        <v>73</v>
      </c>
      <c r="N6" s="117"/>
    </row>
    <row r="7" ht="17" customHeight="1" spans="1:14">
      <c r="A7" s="124" t="s">
        <v>74</v>
      </c>
      <c r="B7" s="124" t="s">
        <v>75</v>
      </c>
      <c r="C7" s="124" t="s">
        <v>76</v>
      </c>
      <c r="D7" s="124">
        <v>3</v>
      </c>
      <c r="E7" s="124">
        <v>4</v>
      </c>
      <c r="F7" s="124">
        <v>5</v>
      </c>
      <c r="G7" s="124">
        <v>6</v>
      </c>
      <c r="H7" s="124" t="s">
        <v>77</v>
      </c>
      <c r="I7" s="124">
        <v>8</v>
      </c>
      <c r="J7" s="124">
        <v>9</v>
      </c>
      <c r="K7" s="124">
        <v>10</v>
      </c>
      <c r="L7" s="124">
        <v>11</v>
      </c>
      <c r="M7" s="218">
        <v>12</v>
      </c>
      <c r="N7" s="117"/>
    </row>
    <row r="8" s="216" customFormat="1" ht="14.25" customHeight="1" spans="1:14">
      <c r="A8" s="217" t="s">
        <v>61</v>
      </c>
      <c r="B8" s="110">
        <v>1176.93</v>
      </c>
      <c r="C8" s="110">
        <v>1176.93</v>
      </c>
      <c r="D8" s="110">
        <v>1176.93</v>
      </c>
      <c r="E8" s="212">
        <v>0</v>
      </c>
      <c r="F8" s="212">
        <v>0</v>
      </c>
      <c r="G8" s="212">
        <v>0</v>
      </c>
      <c r="H8" s="212">
        <v>0</v>
      </c>
      <c r="I8" s="212">
        <v>0</v>
      </c>
      <c r="J8" s="212">
        <v>0</v>
      </c>
      <c r="K8" s="212">
        <v>0</v>
      </c>
      <c r="L8" s="212">
        <v>0</v>
      </c>
      <c r="M8" s="212">
        <v>0</v>
      </c>
      <c r="N8" s="219"/>
    </row>
    <row r="9" s="1" customFormat="1" ht="25.2" spans="1:14">
      <c r="A9" s="217" t="s">
        <v>78</v>
      </c>
      <c r="B9" s="110">
        <v>1176.93</v>
      </c>
      <c r="C9" s="110">
        <v>1176.93</v>
      </c>
      <c r="D9" s="110">
        <v>1176.93</v>
      </c>
      <c r="E9" s="212">
        <v>0</v>
      </c>
      <c r="F9" s="212">
        <v>0</v>
      </c>
      <c r="G9" s="212">
        <v>0</v>
      </c>
      <c r="H9" s="212">
        <v>0</v>
      </c>
      <c r="I9" s="212">
        <v>0</v>
      </c>
      <c r="J9" s="212">
        <v>0</v>
      </c>
      <c r="K9" s="212">
        <v>0</v>
      </c>
      <c r="L9" s="212">
        <v>0</v>
      </c>
      <c r="M9" s="212">
        <v>0</v>
      </c>
      <c r="N9" s="117"/>
    </row>
    <row r="10" s="1" customFormat="1" ht="25.2" spans="1:14">
      <c r="A10" s="217" t="s">
        <v>79</v>
      </c>
      <c r="B10" s="110">
        <v>1176.93</v>
      </c>
      <c r="C10" s="110">
        <v>1176.93</v>
      </c>
      <c r="D10" s="110">
        <v>1176.93</v>
      </c>
      <c r="E10" s="212">
        <v>0</v>
      </c>
      <c r="F10" s="212">
        <v>0</v>
      </c>
      <c r="G10" s="212">
        <v>0</v>
      </c>
      <c r="H10" s="212">
        <v>0</v>
      </c>
      <c r="I10" s="212">
        <v>0</v>
      </c>
      <c r="J10" s="212">
        <v>0</v>
      </c>
      <c r="K10" s="212">
        <v>0</v>
      </c>
      <c r="L10" s="212">
        <v>0</v>
      </c>
      <c r="M10" s="212">
        <v>0</v>
      </c>
      <c r="N10" s="117"/>
    </row>
    <row r="11" spans="1:14">
      <c r="A11" s="85" t="s">
        <v>56</v>
      </c>
      <c r="N11" s="220"/>
    </row>
  </sheetData>
  <mergeCells count="8">
    <mergeCell ref="A2:N2"/>
    <mergeCell ref="B4:M4"/>
    <mergeCell ref="C5:F5"/>
    <mergeCell ref="H5:M5"/>
    <mergeCell ref="A4:A6"/>
    <mergeCell ref="B5:B6"/>
    <mergeCell ref="G5:G6"/>
    <mergeCell ref="N4:N7"/>
  </mergeCells>
  <pageMargins left="0.75" right="0.75" top="1" bottom="1" header="0.5" footer="0.5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V26"/>
  <sheetViews>
    <sheetView view="pageBreakPreview" zoomScale="110" zoomScaleNormal="100" topLeftCell="A7" workbookViewId="0">
      <selection activeCell="I24" sqref="I24"/>
    </sheetView>
  </sheetViews>
  <sheetFormatPr defaultColWidth="10" defaultRowHeight="14.4"/>
  <cols>
    <col min="1" max="1" width="26.5" style="119" customWidth="1"/>
    <col min="2" max="2" width="13.6296296296296" style="204" customWidth="1"/>
    <col min="3" max="3" width="14.5" style="204" customWidth="1"/>
    <col min="4" max="4" width="14.1111111111111" style="119" customWidth="1"/>
    <col min="5" max="5" width="14.4444444444444" style="119" customWidth="1"/>
    <col min="6" max="6" width="12.5" style="119" customWidth="1"/>
    <col min="7" max="7" width="14.4444444444444" style="119" customWidth="1"/>
    <col min="8" max="8" width="14.5555555555556" style="119" customWidth="1"/>
    <col min="9" max="9" width="11.5" style="119" customWidth="1"/>
    <col min="10" max="10" width="11.25" style="119" customWidth="1"/>
    <col min="11" max="11" width="8.87962962962963" style="119" customWidth="1"/>
    <col min="12" max="12" width="12.1296296296296" style="119" customWidth="1"/>
    <col min="13" max="14" width="9.37962962962963" style="119" customWidth="1"/>
    <col min="15" max="15" width="10" style="119" customWidth="1"/>
    <col min="16" max="16" width="11.1296296296296" style="119" customWidth="1"/>
    <col min="17" max="17" width="9.25" style="119" customWidth="1"/>
    <col min="18" max="18" width="10" style="119" customWidth="1"/>
    <col min="19" max="19" width="11.3796296296296" style="119" customWidth="1"/>
    <col min="20" max="20" width="10.5" style="119" customWidth="1"/>
    <col min="21" max="21" width="11.3796296296296" style="119" customWidth="1"/>
    <col min="22" max="22" width="12.5" style="119" customWidth="1"/>
    <col min="23" max="16384" width="10" style="119"/>
  </cols>
  <sheetData>
    <row r="1" ht="21" customHeight="1" spans="1:3">
      <c r="A1" s="135" t="s">
        <v>80</v>
      </c>
      <c r="B1" s="205"/>
      <c r="C1" s="135"/>
    </row>
    <row r="2" ht="29.45" customHeight="1" spans="1:22">
      <c r="A2" s="70" t="s">
        <v>81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</row>
    <row r="3" ht="14.25" customHeight="1" spans="1:22">
      <c r="A3" s="71"/>
      <c r="B3" s="71"/>
      <c r="C3" s="71"/>
      <c r="N3" s="215"/>
      <c r="V3" s="215" t="s">
        <v>2</v>
      </c>
    </row>
    <row r="4" s="119" customFormat="1" ht="14.25" customHeight="1" spans="1:22">
      <c r="A4" s="72" t="s">
        <v>59</v>
      </c>
      <c r="B4" s="73" t="s">
        <v>82</v>
      </c>
      <c r="C4" s="206"/>
      <c r="D4" s="78" t="s">
        <v>83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88" t="s">
        <v>5</v>
      </c>
    </row>
    <row r="5" s="119" customFormat="1" ht="18.95" customHeight="1" spans="1:22">
      <c r="A5" s="72"/>
      <c r="B5" s="75"/>
      <c r="C5" s="207"/>
      <c r="D5" s="78" t="s">
        <v>61</v>
      </c>
      <c r="E5" s="78" t="s">
        <v>84</v>
      </c>
      <c r="F5" s="78" t="s">
        <v>85</v>
      </c>
      <c r="G5" s="78" t="s">
        <v>86</v>
      </c>
      <c r="H5" s="78"/>
      <c r="I5" s="78"/>
      <c r="J5" s="78"/>
      <c r="K5" s="78"/>
      <c r="L5" s="78"/>
      <c r="M5" s="78"/>
      <c r="N5" s="78"/>
      <c r="O5" s="78"/>
      <c r="P5" s="78" t="s">
        <v>87</v>
      </c>
      <c r="Q5" s="78"/>
      <c r="R5" s="78"/>
      <c r="S5" s="78" t="s">
        <v>88</v>
      </c>
      <c r="T5" s="78"/>
      <c r="U5" s="78"/>
      <c r="V5" s="88"/>
    </row>
    <row r="6" s="119" customFormat="1" ht="14.25" customHeight="1" spans="1:22">
      <c r="A6" s="72"/>
      <c r="B6" s="208"/>
      <c r="C6" s="209"/>
      <c r="D6" s="78"/>
      <c r="E6" s="78"/>
      <c r="F6" s="78"/>
      <c r="G6" s="78" t="s">
        <v>66</v>
      </c>
      <c r="H6" s="78"/>
      <c r="I6" s="78"/>
      <c r="J6" s="78" t="s">
        <v>67</v>
      </c>
      <c r="K6" s="78"/>
      <c r="L6" s="78"/>
      <c r="M6" s="78" t="s">
        <v>68</v>
      </c>
      <c r="N6" s="78"/>
      <c r="O6" s="78"/>
      <c r="P6" s="78"/>
      <c r="Q6" s="78"/>
      <c r="R6" s="78"/>
      <c r="S6" s="78"/>
      <c r="T6" s="78"/>
      <c r="U6" s="78"/>
      <c r="V6" s="88"/>
    </row>
    <row r="7" s="119" customFormat="1" ht="26.1" customHeight="1" spans="1:22">
      <c r="A7" s="74"/>
      <c r="B7" s="74" t="s">
        <v>89</v>
      </c>
      <c r="C7" s="73" t="s">
        <v>90</v>
      </c>
      <c r="D7" s="78"/>
      <c r="E7" s="78"/>
      <c r="F7" s="78"/>
      <c r="G7" s="78" t="s">
        <v>65</v>
      </c>
      <c r="H7" s="78" t="s">
        <v>91</v>
      </c>
      <c r="I7" s="78" t="s">
        <v>92</v>
      </c>
      <c r="J7" s="78" t="s">
        <v>65</v>
      </c>
      <c r="K7" s="78" t="s">
        <v>91</v>
      </c>
      <c r="L7" s="78" t="s">
        <v>92</v>
      </c>
      <c r="M7" s="78" t="s">
        <v>65</v>
      </c>
      <c r="N7" s="78" t="s">
        <v>91</v>
      </c>
      <c r="O7" s="78" t="s">
        <v>92</v>
      </c>
      <c r="P7" s="78" t="s">
        <v>65</v>
      </c>
      <c r="Q7" s="78" t="s">
        <v>91</v>
      </c>
      <c r="R7" s="78" t="s">
        <v>92</v>
      </c>
      <c r="S7" s="78" t="s">
        <v>65</v>
      </c>
      <c r="T7" s="78" t="s">
        <v>91</v>
      </c>
      <c r="U7" s="78" t="s">
        <v>92</v>
      </c>
      <c r="V7" s="88"/>
    </row>
    <row r="8" ht="35.65" customHeight="1" spans="1:22">
      <c r="A8" s="78" t="s">
        <v>74</v>
      </c>
      <c r="B8" s="78"/>
      <c r="C8" s="76"/>
      <c r="D8" s="78" t="s">
        <v>93</v>
      </c>
      <c r="E8" s="78" t="s">
        <v>94</v>
      </c>
      <c r="F8" s="78" t="s">
        <v>95</v>
      </c>
      <c r="G8" s="78" t="s">
        <v>96</v>
      </c>
      <c r="H8" s="78">
        <v>5</v>
      </c>
      <c r="I8" s="78">
        <v>6</v>
      </c>
      <c r="J8" s="78" t="s">
        <v>97</v>
      </c>
      <c r="K8" s="78">
        <v>8</v>
      </c>
      <c r="L8" s="78">
        <v>9</v>
      </c>
      <c r="M8" s="78" t="s">
        <v>98</v>
      </c>
      <c r="N8" s="78">
        <v>11</v>
      </c>
      <c r="O8" s="78">
        <v>12</v>
      </c>
      <c r="P8" s="78" t="s">
        <v>99</v>
      </c>
      <c r="Q8" s="78">
        <v>14</v>
      </c>
      <c r="R8" s="78">
        <v>15</v>
      </c>
      <c r="S8" s="78" t="s">
        <v>100</v>
      </c>
      <c r="T8" s="78">
        <v>17</v>
      </c>
      <c r="U8" s="78">
        <v>18</v>
      </c>
      <c r="V8" s="88"/>
    </row>
    <row r="9" s="203" customFormat="1" ht="30" customHeight="1" spans="1:22">
      <c r="A9" s="81" t="s">
        <v>101</v>
      </c>
      <c r="B9" s="107" t="s">
        <v>61</v>
      </c>
      <c r="C9" s="106"/>
      <c r="D9" s="110">
        <f t="shared" ref="D9:G9" si="0">11769254.52/10000</f>
        <v>1176.925452</v>
      </c>
      <c r="E9" s="110">
        <v>1071.60842</v>
      </c>
      <c r="F9" s="110">
        <v>105.32</v>
      </c>
      <c r="G9" s="110">
        <f t="shared" si="0"/>
        <v>1176.925452</v>
      </c>
      <c r="H9" s="110">
        <v>1071.60842</v>
      </c>
      <c r="I9" s="110">
        <v>105.32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0">
        <v>0</v>
      </c>
      <c r="P9" s="110">
        <v>0</v>
      </c>
      <c r="Q9" s="110">
        <v>0</v>
      </c>
      <c r="R9" s="110">
        <v>0</v>
      </c>
      <c r="S9" s="110">
        <v>0</v>
      </c>
      <c r="T9" s="110">
        <v>0</v>
      </c>
      <c r="U9" s="110">
        <v>0</v>
      </c>
      <c r="V9" s="110">
        <v>0</v>
      </c>
    </row>
    <row r="10" ht="26" customHeight="1" spans="1:22">
      <c r="A10" s="84" t="s">
        <v>102</v>
      </c>
      <c r="B10" s="107" t="s">
        <v>61</v>
      </c>
      <c r="C10" s="106"/>
      <c r="D10" s="110">
        <f t="shared" ref="D10:G10" si="1">11769254.52/10000</f>
        <v>1176.925452</v>
      </c>
      <c r="E10" s="110">
        <v>1071.60842</v>
      </c>
      <c r="F10" s="110">
        <v>105.32</v>
      </c>
      <c r="G10" s="110">
        <f t="shared" si="1"/>
        <v>1176.925452</v>
      </c>
      <c r="H10" s="110">
        <v>1071.60842</v>
      </c>
      <c r="I10" s="110">
        <v>105.32</v>
      </c>
      <c r="J10" s="110">
        <v>0</v>
      </c>
      <c r="K10" s="110">
        <v>0</v>
      </c>
      <c r="L10" s="110">
        <v>0</v>
      </c>
      <c r="M10" s="110">
        <v>0</v>
      </c>
      <c r="N10" s="110">
        <v>0</v>
      </c>
      <c r="O10" s="110">
        <v>0</v>
      </c>
      <c r="P10" s="110">
        <v>0</v>
      </c>
      <c r="Q10" s="110">
        <v>0</v>
      </c>
      <c r="R10" s="110">
        <v>0</v>
      </c>
      <c r="S10" s="110">
        <v>0</v>
      </c>
      <c r="T10" s="110">
        <v>0</v>
      </c>
      <c r="U10" s="110">
        <v>0</v>
      </c>
      <c r="V10" s="110">
        <v>0</v>
      </c>
    </row>
    <row r="11" spans="1:22">
      <c r="A11" s="210"/>
      <c r="B11" s="211">
        <v>2010301</v>
      </c>
      <c r="C11" s="176" t="s">
        <v>103</v>
      </c>
      <c r="D11" s="212">
        <v>2824339.2</v>
      </c>
      <c r="E11" s="212">
        <v>2824339.2</v>
      </c>
      <c r="F11" s="110">
        <v>0</v>
      </c>
      <c r="G11" s="212">
        <v>2824339.2</v>
      </c>
      <c r="H11" s="212">
        <v>2824339.2</v>
      </c>
      <c r="I11" s="212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10">
        <v>0</v>
      </c>
      <c r="P11" s="110">
        <v>0</v>
      </c>
      <c r="Q11" s="110">
        <v>0</v>
      </c>
      <c r="R11" s="110">
        <v>0</v>
      </c>
      <c r="S11" s="110">
        <v>0</v>
      </c>
      <c r="T11" s="110">
        <v>0</v>
      </c>
      <c r="U11" s="110">
        <v>0</v>
      </c>
      <c r="V11" s="110">
        <v>0</v>
      </c>
    </row>
    <row r="12" ht="20" customHeight="1" spans="1:22">
      <c r="A12" s="210"/>
      <c r="B12" s="213">
        <v>2010350</v>
      </c>
      <c r="C12" s="176" t="s">
        <v>104</v>
      </c>
      <c r="D12" s="212">
        <f t="shared" ref="D12:D25" si="2">E12+F12</f>
        <v>1515553.92</v>
      </c>
      <c r="E12" s="212">
        <v>1515553.92</v>
      </c>
      <c r="F12" s="110">
        <v>0</v>
      </c>
      <c r="G12" s="212">
        <f t="shared" ref="G12:G19" si="3">H12+I12</f>
        <v>1515553.92</v>
      </c>
      <c r="H12" s="212">
        <v>1515553.92</v>
      </c>
      <c r="I12" s="212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10">
        <v>0</v>
      </c>
      <c r="Q12" s="110">
        <v>0</v>
      </c>
      <c r="R12" s="110">
        <v>0</v>
      </c>
      <c r="S12" s="110">
        <v>0</v>
      </c>
      <c r="T12" s="110">
        <v>0</v>
      </c>
      <c r="U12" s="110">
        <v>0</v>
      </c>
      <c r="V12" s="110">
        <v>0</v>
      </c>
    </row>
    <row r="13" spans="1:22">
      <c r="A13" s="210"/>
      <c r="B13" s="213">
        <v>2040250</v>
      </c>
      <c r="C13" s="176" t="s">
        <v>104</v>
      </c>
      <c r="D13" s="212">
        <f t="shared" si="2"/>
        <v>688936</v>
      </c>
      <c r="E13" s="212">
        <v>688936</v>
      </c>
      <c r="F13" s="110">
        <v>0</v>
      </c>
      <c r="G13" s="212">
        <f t="shared" si="3"/>
        <v>688936</v>
      </c>
      <c r="H13" s="212">
        <v>688936</v>
      </c>
      <c r="I13" s="212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0</v>
      </c>
      <c r="P13" s="110">
        <v>0</v>
      </c>
      <c r="Q13" s="110">
        <v>0</v>
      </c>
      <c r="R13" s="110">
        <v>0</v>
      </c>
      <c r="S13" s="110">
        <v>0</v>
      </c>
      <c r="T13" s="110">
        <v>0</v>
      </c>
      <c r="U13" s="110">
        <v>0</v>
      </c>
      <c r="V13" s="110">
        <v>0</v>
      </c>
    </row>
    <row r="14" spans="1:22">
      <c r="A14" s="210"/>
      <c r="B14" s="213">
        <v>2080150</v>
      </c>
      <c r="C14" s="176" t="s">
        <v>104</v>
      </c>
      <c r="D14" s="212">
        <f t="shared" si="2"/>
        <v>1210802.68</v>
      </c>
      <c r="E14" s="212">
        <v>1210802.68</v>
      </c>
      <c r="F14" s="110">
        <v>0</v>
      </c>
      <c r="G14" s="212">
        <f t="shared" si="3"/>
        <v>1210802.68</v>
      </c>
      <c r="H14" s="212">
        <v>1210802.68</v>
      </c>
      <c r="I14" s="212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10">
        <v>0</v>
      </c>
      <c r="P14" s="110">
        <v>0</v>
      </c>
      <c r="Q14" s="110">
        <v>0</v>
      </c>
      <c r="R14" s="110">
        <v>0</v>
      </c>
      <c r="S14" s="110">
        <v>0</v>
      </c>
      <c r="T14" s="110">
        <v>0</v>
      </c>
      <c r="U14" s="110">
        <v>0</v>
      </c>
      <c r="V14" s="110">
        <v>0</v>
      </c>
    </row>
    <row r="15" spans="1:22">
      <c r="A15" s="210"/>
      <c r="B15" s="213">
        <v>2080502</v>
      </c>
      <c r="C15" s="176" t="s">
        <v>105</v>
      </c>
      <c r="D15" s="212">
        <f t="shared" si="2"/>
        <v>50898</v>
      </c>
      <c r="E15" s="212">
        <v>50898</v>
      </c>
      <c r="F15" s="110">
        <v>0</v>
      </c>
      <c r="G15" s="212">
        <f t="shared" si="3"/>
        <v>50898</v>
      </c>
      <c r="H15" s="212">
        <v>50898</v>
      </c>
      <c r="I15" s="212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10">
        <v>0</v>
      </c>
      <c r="P15" s="110">
        <v>0</v>
      </c>
      <c r="Q15" s="110">
        <v>0</v>
      </c>
      <c r="R15" s="110">
        <v>0</v>
      </c>
      <c r="S15" s="110">
        <v>0</v>
      </c>
      <c r="T15" s="110">
        <v>0</v>
      </c>
      <c r="U15" s="110">
        <v>0</v>
      </c>
      <c r="V15" s="110">
        <v>0</v>
      </c>
    </row>
    <row r="16" ht="21.6" spans="1:22">
      <c r="A16" s="210"/>
      <c r="B16" s="213">
        <v>2080505</v>
      </c>
      <c r="C16" s="176" t="s">
        <v>106</v>
      </c>
      <c r="D16" s="212">
        <f t="shared" si="2"/>
        <v>879071.64</v>
      </c>
      <c r="E16" s="212">
        <v>879071.64</v>
      </c>
      <c r="F16" s="110">
        <v>0</v>
      </c>
      <c r="G16" s="212">
        <f t="shared" si="3"/>
        <v>879071.64</v>
      </c>
      <c r="H16" s="212">
        <v>879071.64</v>
      </c>
      <c r="I16" s="212">
        <v>0</v>
      </c>
      <c r="J16" s="110">
        <v>0</v>
      </c>
      <c r="K16" s="110">
        <v>0</v>
      </c>
      <c r="L16" s="110">
        <v>0</v>
      </c>
      <c r="M16" s="110">
        <v>0</v>
      </c>
      <c r="N16" s="110">
        <v>0</v>
      </c>
      <c r="O16" s="110">
        <v>0</v>
      </c>
      <c r="P16" s="110">
        <v>0</v>
      </c>
      <c r="Q16" s="110">
        <v>0</v>
      </c>
      <c r="R16" s="110">
        <v>0</v>
      </c>
      <c r="S16" s="110">
        <v>0</v>
      </c>
      <c r="T16" s="110">
        <v>0</v>
      </c>
      <c r="U16" s="110">
        <v>0</v>
      </c>
      <c r="V16" s="110">
        <v>0</v>
      </c>
    </row>
    <row r="17" ht="21.6" spans="1:22">
      <c r="A17" s="210"/>
      <c r="B17" s="213">
        <v>2101101</v>
      </c>
      <c r="C17" s="176" t="s">
        <v>107</v>
      </c>
      <c r="D17" s="212">
        <f t="shared" si="2"/>
        <v>92841.24</v>
      </c>
      <c r="E17" s="212">
        <v>92841.24</v>
      </c>
      <c r="F17" s="110">
        <v>0</v>
      </c>
      <c r="G17" s="212">
        <f t="shared" si="3"/>
        <v>92841.24</v>
      </c>
      <c r="H17" s="212">
        <v>92841.24</v>
      </c>
      <c r="I17" s="212">
        <v>0</v>
      </c>
      <c r="J17" s="110">
        <v>0</v>
      </c>
      <c r="K17" s="110">
        <v>0</v>
      </c>
      <c r="L17" s="110">
        <v>0</v>
      </c>
      <c r="M17" s="110">
        <v>0</v>
      </c>
      <c r="N17" s="110">
        <v>0</v>
      </c>
      <c r="O17" s="110">
        <v>0</v>
      </c>
      <c r="P17" s="110">
        <v>0</v>
      </c>
      <c r="Q17" s="110">
        <v>0</v>
      </c>
      <c r="R17" s="110">
        <v>0</v>
      </c>
      <c r="S17" s="110">
        <v>0</v>
      </c>
      <c r="T17" s="110">
        <v>0</v>
      </c>
      <c r="U17" s="110">
        <v>0</v>
      </c>
      <c r="V17" s="110">
        <v>0</v>
      </c>
    </row>
    <row r="18" spans="1:22">
      <c r="A18" s="210"/>
      <c r="B18" s="213">
        <v>2101102</v>
      </c>
      <c r="C18" s="176" t="s">
        <v>108</v>
      </c>
      <c r="D18" s="212">
        <f t="shared" si="2"/>
        <v>294978.48</v>
      </c>
      <c r="E18" s="212">
        <v>294978.48</v>
      </c>
      <c r="F18" s="110">
        <v>0</v>
      </c>
      <c r="G18" s="212">
        <f t="shared" si="3"/>
        <v>294978.48</v>
      </c>
      <c r="H18" s="212">
        <v>294978.48</v>
      </c>
      <c r="I18" s="212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  <c r="O18" s="110">
        <v>0</v>
      </c>
      <c r="P18" s="110">
        <v>0</v>
      </c>
      <c r="Q18" s="110">
        <v>0</v>
      </c>
      <c r="R18" s="110">
        <v>0</v>
      </c>
      <c r="S18" s="110">
        <v>0</v>
      </c>
      <c r="T18" s="110">
        <v>0</v>
      </c>
      <c r="U18" s="110">
        <v>0</v>
      </c>
      <c r="V18" s="110">
        <v>0</v>
      </c>
    </row>
    <row r="19" spans="1:22">
      <c r="A19" s="210"/>
      <c r="B19" s="213">
        <v>2101103</v>
      </c>
      <c r="C19" s="176" t="s">
        <v>109</v>
      </c>
      <c r="D19" s="212">
        <f t="shared" si="2"/>
        <v>57712.2</v>
      </c>
      <c r="E19" s="212">
        <v>57712.2</v>
      </c>
      <c r="F19" s="110">
        <v>0</v>
      </c>
      <c r="G19" s="212">
        <f t="shared" si="3"/>
        <v>57712.2</v>
      </c>
      <c r="H19" s="212">
        <v>57712.2</v>
      </c>
      <c r="I19" s="212">
        <v>0</v>
      </c>
      <c r="J19" s="110">
        <v>0</v>
      </c>
      <c r="K19" s="110">
        <v>0</v>
      </c>
      <c r="L19" s="110">
        <v>0</v>
      </c>
      <c r="M19" s="110">
        <v>0</v>
      </c>
      <c r="N19" s="110">
        <v>0</v>
      </c>
      <c r="O19" s="110">
        <v>0</v>
      </c>
      <c r="P19" s="110">
        <v>0</v>
      </c>
      <c r="Q19" s="110">
        <v>0</v>
      </c>
      <c r="R19" s="110">
        <v>0</v>
      </c>
      <c r="S19" s="110">
        <v>0</v>
      </c>
      <c r="T19" s="110">
        <v>0</v>
      </c>
      <c r="U19" s="110">
        <v>0</v>
      </c>
      <c r="V19" s="110">
        <v>0</v>
      </c>
    </row>
    <row r="20" spans="1:22">
      <c r="A20" s="210"/>
      <c r="B20" s="213">
        <v>2120104</v>
      </c>
      <c r="C20" s="176" t="s">
        <v>110</v>
      </c>
      <c r="D20" s="212">
        <v>986665.93</v>
      </c>
      <c r="E20" s="212">
        <v>209425.92</v>
      </c>
      <c r="F20" s="110">
        <v>77.7</v>
      </c>
      <c r="G20" s="212">
        <v>986665.93</v>
      </c>
      <c r="H20" s="212">
        <v>209425.92</v>
      </c>
      <c r="I20" s="110">
        <v>77.7</v>
      </c>
      <c r="J20" s="110">
        <v>0</v>
      </c>
      <c r="K20" s="110">
        <v>0</v>
      </c>
      <c r="L20" s="110">
        <v>0</v>
      </c>
      <c r="M20" s="110">
        <v>0</v>
      </c>
      <c r="N20" s="110">
        <v>0</v>
      </c>
      <c r="O20" s="110">
        <v>0</v>
      </c>
      <c r="P20" s="110">
        <v>0</v>
      </c>
      <c r="Q20" s="110">
        <v>0</v>
      </c>
      <c r="R20" s="110">
        <v>0</v>
      </c>
      <c r="S20" s="110">
        <v>0</v>
      </c>
      <c r="T20" s="110">
        <v>0</v>
      </c>
      <c r="U20" s="110">
        <v>0</v>
      </c>
      <c r="V20" s="110">
        <v>0</v>
      </c>
    </row>
    <row r="21" spans="1:22">
      <c r="A21" s="210"/>
      <c r="B21" s="213">
        <v>2129999</v>
      </c>
      <c r="C21" s="176" t="s">
        <v>111</v>
      </c>
      <c r="D21" s="212">
        <f t="shared" si="2"/>
        <v>250000</v>
      </c>
      <c r="E21" s="212">
        <v>250000</v>
      </c>
      <c r="F21" s="110">
        <v>0</v>
      </c>
      <c r="G21" s="212">
        <f t="shared" ref="G21:G25" si="4">H21+I21</f>
        <v>250000</v>
      </c>
      <c r="H21" s="212">
        <v>250000</v>
      </c>
      <c r="I21" s="212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</row>
    <row r="22" spans="1:22">
      <c r="A22" s="210"/>
      <c r="B22" s="213">
        <v>2130104</v>
      </c>
      <c r="C22" s="176" t="s">
        <v>104</v>
      </c>
      <c r="D22" s="212">
        <f t="shared" si="2"/>
        <v>1616472.92</v>
      </c>
      <c r="E22" s="212">
        <v>1616472.92</v>
      </c>
      <c r="F22" s="110">
        <v>0</v>
      </c>
      <c r="G22" s="212">
        <f t="shared" si="4"/>
        <v>1616472.92</v>
      </c>
      <c r="H22" s="212">
        <v>1616472.92</v>
      </c>
      <c r="I22" s="212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0</v>
      </c>
      <c r="S22" s="110">
        <v>0</v>
      </c>
      <c r="T22" s="110">
        <v>0</v>
      </c>
      <c r="U22" s="110">
        <v>0</v>
      </c>
      <c r="V22" s="110">
        <v>0</v>
      </c>
    </row>
    <row r="23" spans="1:22">
      <c r="A23" s="210"/>
      <c r="B23" s="213">
        <v>2130234</v>
      </c>
      <c r="C23" s="176" t="s">
        <v>112</v>
      </c>
      <c r="D23" s="212">
        <v>100000</v>
      </c>
      <c r="E23" s="212">
        <v>0</v>
      </c>
      <c r="F23" s="110">
        <v>10</v>
      </c>
      <c r="G23" s="212">
        <v>100000</v>
      </c>
      <c r="H23" s="212">
        <v>0</v>
      </c>
      <c r="I23" s="110">
        <v>10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0</v>
      </c>
      <c r="P23" s="110">
        <v>0</v>
      </c>
      <c r="Q23" s="110">
        <v>0</v>
      </c>
      <c r="R23" s="110">
        <v>0</v>
      </c>
      <c r="S23" s="110">
        <v>0</v>
      </c>
      <c r="T23" s="110">
        <v>0</v>
      </c>
      <c r="U23" s="110">
        <v>0</v>
      </c>
      <c r="V23" s="110">
        <v>0</v>
      </c>
    </row>
    <row r="24" ht="21.6" spans="1:22">
      <c r="A24" s="210"/>
      <c r="B24" s="213">
        <v>2130705</v>
      </c>
      <c r="C24" s="176" t="s">
        <v>113</v>
      </c>
      <c r="D24" s="212">
        <v>385930.32</v>
      </c>
      <c r="E24" s="212">
        <v>210000</v>
      </c>
      <c r="F24" s="214">
        <v>17.6</v>
      </c>
      <c r="G24" s="212">
        <v>385930.32</v>
      </c>
      <c r="H24" s="212">
        <v>210000</v>
      </c>
      <c r="I24" s="214">
        <v>17.6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0">
        <v>0</v>
      </c>
      <c r="R24" s="110">
        <v>0</v>
      </c>
      <c r="S24" s="110">
        <v>0</v>
      </c>
      <c r="T24" s="110">
        <v>0</v>
      </c>
      <c r="U24" s="110">
        <v>0</v>
      </c>
      <c r="V24" s="110">
        <v>0</v>
      </c>
    </row>
    <row r="25" spans="1:22">
      <c r="A25" s="210"/>
      <c r="B25" s="213">
        <v>2210201</v>
      </c>
      <c r="C25" s="176" t="s">
        <v>114</v>
      </c>
      <c r="D25" s="212">
        <f t="shared" si="2"/>
        <v>815052</v>
      </c>
      <c r="E25" s="212">
        <v>815052</v>
      </c>
      <c r="F25" s="110">
        <v>0</v>
      </c>
      <c r="G25" s="212">
        <f t="shared" si="4"/>
        <v>815052</v>
      </c>
      <c r="H25" s="212">
        <v>815052</v>
      </c>
      <c r="I25" s="212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0">
        <v>0</v>
      </c>
      <c r="Q25" s="110">
        <v>0</v>
      </c>
      <c r="R25" s="110">
        <v>0</v>
      </c>
      <c r="S25" s="110">
        <v>0</v>
      </c>
      <c r="T25" s="110">
        <v>0</v>
      </c>
      <c r="U25" s="110">
        <v>0</v>
      </c>
      <c r="V25" s="110">
        <v>0</v>
      </c>
    </row>
    <row r="26" spans="1:1">
      <c r="A26" s="85" t="s">
        <v>56</v>
      </c>
    </row>
  </sheetData>
  <mergeCells count="18">
    <mergeCell ref="A2:V2"/>
    <mergeCell ref="A3:C3"/>
    <mergeCell ref="D4:U4"/>
    <mergeCell ref="G5:O5"/>
    <mergeCell ref="G6:I6"/>
    <mergeCell ref="J6:L6"/>
    <mergeCell ref="M6:O6"/>
    <mergeCell ref="A8:C8"/>
    <mergeCell ref="B9:C9"/>
    <mergeCell ref="B10:C10"/>
    <mergeCell ref="A4:A7"/>
    <mergeCell ref="D5:D7"/>
    <mergeCell ref="E5:E7"/>
    <mergeCell ref="F5:F7"/>
    <mergeCell ref="V4:V8"/>
    <mergeCell ref="B4:C6"/>
    <mergeCell ref="P5:R6"/>
    <mergeCell ref="S5:U6"/>
  </mergeCells>
  <pageMargins left="0.75" right="0.75" top="1" bottom="1" header="0.5" footer="0.5"/>
  <pageSetup paperSize="9" scale="4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S57"/>
  <sheetViews>
    <sheetView view="pageBreakPreview" zoomScale="110" zoomScaleNormal="100" topLeftCell="A37" workbookViewId="0">
      <selection activeCell="G9" sqref="G9:G56"/>
    </sheetView>
  </sheetViews>
  <sheetFormatPr defaultColWidth="10" defaultRowHeight="14.4"/>
  <cols>
    <col min="1" max="1" width="28" customWidth="1"/>
    <col min="2" max="2" width="21.6296296296296" customWidth="1"/>
    <col min="3" max="3" width="10.75" customWidth="1"/>
    <col min="4" max="4" width="16.8796296296296" customWidth="1"/>
    <col min="5" max="5" width="8.75" customWidth="1"/>
    <col min="6" max="6" width="12.75" customWidth="1"/>
    <col min="7" max="7" width="12.75" style="164" customWidth="1"/>
    <col min="8" max="8" width="11.1296296296296" style="1" customWidth="1"/>
    <col min="9" max="9" width="11.5" style="1" customWidth="1"/>
    <col min="10" max="10" width="9" customWidth="1"/>
    <col min="11" max="11" width="9.25" customWidth="1"/>
    <col min="12" max="12" width="10" customWidth="1"/>
    <col min="13" max="13" width="12.8796296296296" customWidth="1"/>
    <col min="14" max="14" width="10.3796296296296" customWidth="1"/>
    <col min="15" max="15" width="9.62962962962963" customWidth="1"/>
    <col min="16" max="16" width="7.87962962962963" customWidth="1"/>
    <col min="17" max="17" width="7.62962962962963" customWidth="1"/>
    <col min="18" max="18" width="12" customWidth="1"/>
  </cols>
  <sheetData>
    <row r="1" ht="21" customHeight="1" spans="1:4">
      <c r="A1" s="135" t="s">
        <v>115</v>
      </c>
      <c r="B1" s="165"/>
      <c r="C1" s="165"/>
      <c r="D1" s="165"/>
    </row>
    <row r="2" ht="31.35" customHeight="1" spans="1:19">
      <c r="A2" s="143" t="s">
        <v>116</v>
      </c>
      <c r="B2" s="143"/>
      <c r="C2" s="143"/>
      <c r="D2" s="143"/>
      <c r="E2" s="143"/>
      <c r="F2" s="143"/>
      <c r="G2" s="70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ht="14.25" customHeight="1" spans="1:19">
      <c r="A3" s="121"/>
      <c r="B3" s="121"/>
      <c r="C3" s="121"/>
      <c r="D3" s="121"/>
      <c r="E3" s="121"/>
      <c r="F3" s="121"/>
      <c r="G3" s="166"/>
      <c r="H3" s="167"/>
      <c r="I3" s="167"/>
      <c r="J3" s="121"/>
      <c r="K3" s="121"/>
      <c r="L3" s="121"/>
      <c r="M3" s="121"/>
      <c r="N3" s="121"/>
      <c r="O3" s="121"/>
      <c r="P3" s="121"/>
      <c r="Q3" s="121"/>
      <c r="S3" s="127" t="s">
        <v>2</v>
      </c>
    </row>
    <row r="4" ht="25" customHeight="1" spans="1:19">
      <c r="A4" s="123" t="s">
        <v>59</v>
      </c>
      <c r="B4" s="74" t="s">
        <v>117</v>
      </c>
      <c r="C4" s="73" t="s">
        <v>118</v>
      </c>
      <c r="D4" s="136"/>
      <c r="E4" s="72" t="s">
        <v>119</v>
      </c>
      <c r="F4" s="72"/>
      <c r="G4" s="72" t="s">
        <v>120</v>
      </c>
      <c r="H4" s="72" t="s">
        <v>86</v>
      </c>
      <c r="I4" s="72"/>
      <c r="J4" s="72"/>
      <c r="K4" s="72"/>
      <c r="L4" s="72" t="s">
        <v>87</v>
      </c>
      <c r="M4" s="72" t="s">
        <v>88</v>
      </c>
      <c r="N4" s="72"/>
      <c r="O4" s="72"/>
      <c r="P4" s="72"/>
      <c r="Q4" s="72"/>
      <c r="R4" s="87"/>
      <c r="S4" s="117" t="s">
        <v>5</v>
      </c>
    </row>
    <row r="5" ht="34.9" customHeight="1" spans="1:19">
      <c r="A5" s="123"/>
      <c r="B5" s="168"/>
      <c r="C5" s="72" t="s">
        <v>89</v>
      </c>
      <c r="D5" s="72" t="s">
        <v>90</v>
      </c>
      <c r="E5" s="72" t="s">
        <v>89</v>
      </c>
      <c r="F5" s="72" t="s">
        <v>90</v>
      </c>
      <c r="G5" s="72"/>
      <c r="H5" s="72" t="s">
        <v>65</v>
      </c>
      <c r="I5" s="72" t="s">
        <v>66</v>
      </c>
      <c r="J5" s="72" t="s">
        <v>67</v>
      </c>
      <c r="K5" s="72" t="s">
        <v>68</v>
      </c>
      <c r="L5" s="72"/>
      <c r="M5" s="72" t="s">
        <v>65</v>
      </c>
      <c r="N5" s="72" t="s">
        <v>69</v>
      </c>
      <c r="O5" s="72" t="s">
        <v>70</v>
      </c>
      <c r="P5" s="72" t="s">
        <v>71</v>
      </c>
      <c r="Q5" s="72" t="s">
        <v>72</v>
      </c>
      <c r="R5" s="87" t="s">
        <v>73</v>
      </c>
      <c r="S5" s="117"/>
    </row>
    <row r="6" ht="24.95" customHeight="1" spans="1:19">
      <c r="A6" s="123" t="s">
        <v>74</v>
      </c>
      <c r="B6" s="123"/>
      <c r="C6" s="123"/>
      <c r="D6" s="123"/>
      <c r="E6" s="123"/>
      <c r="F6" s="123"/>
      <c r="G6" s="72" t="s">
        <v>75</v>
      </c>
      <c r="H6" s="123" t="s">
        <v>76</v>
      </c>
      <c r="I6" s="123">
        <v>3</v>
      </c>
      <c r="J6" s="123">
        <v>4</v>
      </c>
      <c r="K6" s="123">
        <v>5</v>
      </c>
      <c r="L6" s="123">
        <v>6</v>
      </c>
      <c r="M6" s="123" t="s">
        <v>77</v>
      </c>
      <c r="N6" s="123">
        <v>8</v>
      </c>
      <c r="O6" s="123">
        <v>9</v>
      </c>
      <c r="P6" s="123">
        <v>10</v>
      </c>
      <c r="Q6" s="123">
        <v>11</v>
      </c>
      <c r="R6" s="163">
        <v>12</v>
      </c>
      <c r="S6" s="117"/>
    </row>
    <row r="7" ht="25.2" spans="1:19">
      <c r="A7" s="81" t="s">
        <v>101</v>
      </c>
      <c r="B7" s="169" t="s">
        <v>61</v>
      </c>
      <c r="C7" s="169"/>
      <c r="D7" s="169"/>
      <c r="E7" s="169"/>
      <c r="F7" s="169"/>
      <c r="G7" s="170">
        <v>1071.60842</v>
      </c>
      <c r="H7" s="170">
        <v>1071.60842</v>
      </c>
      <c r="I7" s="170">
        <v>1071.60842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118"/>
    </row>
    <row r="8" ht="25.2" spans="1:19">
      <c r="A8" s="84" t="s">
        <v>102</v>
      </c>
      <c r="B8" s="169" t="s">
        <v>61</v>
      </c>
      <c r="C8" s="169"/>
      <c r="D8" s="169"/>
      <c r="E8" s="169"/>
      <c r="F8" s="169"/>
      <c r="G8" s="170">
        <f>SUM(G9:G56)</f>
        <v>1071.60842</v>
      </c>
      <c r="H8" s="170">
        <v>1071.60842</v>
      </c>
      <c r="I8" s="170">
        <v>1071.60842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118"/>
    </row>
    <row r="9" spans="1:19">
      <c r="A9" s="171"/>
      <c r="B9" s="172" t="s">
        <v>121</v>
      </c>
      <c r="C9" s="173">
        <v>2010301</v>
      </c>
      <c r="D9" s="174" t="s">
        <v>103</v>
      </c>
      <c r="E9" s="175">
        <v>30101</v>
      </c>
      <c r="F9" s="176" t="s">
        <v>122</v>
      </c>
      <c r="G9" s="177">
        <f t="shared" ref="G9:I9" si="0">734436/10000</f>
        <v>73.4436</v>
      </c>
      <c r="H9" s="177">
        <f t="shared" si="0"/>
        <v>73.4436</v>
      </c>
      <c r="I9" s="177">
        <f t="shared" si="0"/>
        <v>73.4436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118"/>
    </row>
    <row r="10" spans="1:19">
      <c r="A10" s="171"/>
      <c r="B10" s="178"/>
      <c r="C10" s="174"/>
      <c r="D10" s="174"/>
      <c r="E10" s="175">
        <v>30102</v>
      </c>
      <c r="F10" s="176" t="s">
        <v>123</v>
      </c>
      <c r="G10" s="177">
        <f t="shared" ref="G10:I10" si="1">746670/10000</f>
        <v>74.667</v>
      </c>
      <c r="H10" s="177">
        <f t="shared" si="1"/>
        <v>74.667</v>
      </c>
      <c r="I10" s="177">
        <f t="shared" si="1"/>
        <v>74.667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118"/>
    </row>
    <row r="11" spans="1:19">
      <c r="A11" s="171"/>
      <c r="B11" s="178"/>
      <c r="C11" s="174"/>
      <c r="D11" s="174"/>
      <c r="E11" s="175">
        <v>30103</v>
      </c>
      <c r="F11" s="176" t="s">
        <v>124</v>
      </c>
      <c r="G11" s="177">
        <f t="shared" ref="G11:I11" si="2">184703/10000</f>
        <v>18.4703</v>
      </c>
      <c r="H11" s="177">
        <f t="shared" si="2"/>
        <v>18.4703</v>
      </c>
      <c r="I11" s="177">
        <f t="shared" si="2"/>
        <v>18.4703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118"/>
    </row>
    <row r="12" spans="1:19">
      <c r="A12" s="171"/>
      <c r="B12" s="178"/>
      <c r="C12" s="174"/>
      <c r="D12" s="174"/>
      <c r="E12" s="179">
        <v>30112</v>
      </c>
      <c r="F12" s="180" t="s">
        <v>125</v>
      </c>
      <c r="G12" s="181">
        <f t="shared" ref="G12:I12" si="3">5347.56/10000</f>
        <v>0.534756</v>
      </c>
      <c r="H12" s="181">
        <f t="shared" si="3"/>
        <v>0.534756</v>
      </c>
      <c r="I12" s="181">
        <f t="shared" si="3"/>
        <v>0.534756</v>
      </c>
      <c r="J12" s="201"/>
      <c r="K12" s="201"/>
      <c r="L12" s="201"/>
      <c r="M12" s="201"/>
      <c r="N12" s="201"/>
      <c r="O12" s="201"/>
      <c r="P12" s="201"/>
      <c r="Q12" s="201"/>
      <c r="R12" s="201"/>
      <c r="S12" s="118"/>
    </row>
    <row r="13" spans="1:19">
      <c r="A13" s="171"/>
      <c r="B13" s="178"/>
      <c r="C13" s="174"/>
      <c r="D13" s="174"/>
      <c r="E13" s="175">
        <v>30239</v>
      </c>
      <c r="F13" s="176" t="s">
        <v>126</v>
      </c>
      <c r="G13" s="181">
        <f t="shared" ref="G13:I13" si="4">152400/10000</f>
        <v>15.24</v>
      </c>
      <c r="H13" s="181">
        <f t="shared" si="4"/>
        <v>15.24</v>
      </c>
      <c r="I13" s="181">
        <f t="shared" si="4"/>
        <v>15.24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118"/>
    </row>
    <row r="14" spans="1:19">
      <c r="A14" s="171"/>
      <c r="B14" s="178"/>
      <c r="C14" s="182">
        <v>2010350</v>
      </c>
      <c r="D14" s="183" t="s">
        <v>104</v>
      </c>
      <c r="E14" s="175">
        <v>30101</v>
      </c>
      <c r="F14" s="176" t="s">
        <v>122</v>
      </c>
      <c r="G14" s="177">
        <f t="shared" ref="G14:I14" si="5">603396/10000</f>
        <v>60.3396</v>
      </c>
      <c r="H14" s="177">
        <f t="shared" si="5"/>
        <v>60.3396</v>
      </c>
      <c r="I14" s="177">
        <f t="shared" si="5"/>
        <v>60.3396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118"/>
    </row>
    <row r="15" spans="1:19">
      <c r="A15" s="171"/>
      <c r="B15" s="178"/>
      <c r="C15" s="184"/>
      <c r="D15" s="185"/>
      <c r="E15" s="175">
        <v>30102</v>
      </c>
      <c r="F15" s="176" t="s">
        <v>123</v>
      </c>
      <c r="G15" s="177">
        <f t="shared" ref="G15:I15" si="6">245040/10000</f>
        <v>24.504</v>
      </c>
      <c r="H15" s="177">
        <f t="shared" si="6"/>
        <v>24.504</v>
      </c>
      <c r="I15" s="177">
        <f t="shared" si="6"/>
        <v>24.504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118"/>
    </row>
    <row r="16" spans="1:19">
      <c r="A16" s="171"/>
      <c r="B16" s="178"/>
      <c r="C16" s="184"/>
      <c r="D16" s="185"/>
      <c r="E16" s="175">
        <v>30103</v>
      </c>
      <c r="F16" s="176" t="s">
        <v>124</v>
      </c>
      <c r="G16" s="177">
        <f t="shared" ref="G16:I16" si="7">288108/10000</f>
        <v>28.8108</v>
      </c>
      <c r="H16" s="177">
        <f t="shared" si="7"/>
        <v>28.8108</v>
      </c>
      <c r="I16" s="177">
        <f t="shared" si="7"/>
        <v>28.8108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118"/>
    </row>
    <row r="17" spans="1:19">
      <c r="A17" s="171"/>
      <c r="B17" s="178"/>
      <c r="C17" s="184"/>
      <c r="D17" s="185"/>
      <c r="E17" s="175">
        <v>30107</v>
      </c>
      <c r="F17" s="176" t="s">
        <v>127</v>
      </c>
      <c r="G17" s="177">
        <f t="shared" ref="G17:I17" si="8">367374.12/10000</f>
        <v>36.737412</v>
      </c>
      <c r="H17" s="177">
        <f t="shared" si="8"/>
        <v>36.737412</v>
      </c>
      <c r="I17" s="177">
        <f t="shared" si="8"/>
        <v>36.737412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118"/>
    </row>
    <row r="18" ht="21.6" spans="1:19">
      <c r="A18" s="171"/>
      <c r="B18" s="178"/>
      <c r="C18" s="186"/>
      <c r="D18" s="187"/>
      <c r="E18" s="175">
        <v>30112</v>
      </c>
      <c r="F18" s="176" t="s">
        <v>125</v>
      </c>
      <c r="G18" s="177">
        <f t="shared" ref="G18:I18" si="9">11635.8/10000</f>
        <v>1.16358</v>
      </c>
      <c r="H18" s="177">
        <f t="shared" si="9"/>
        <v>1.16358</v>
      </c>
      <c r="I18" s="177">
        <f t="shared" si="9"/>
        <v>1.16358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118"/>
    </row>
    <row r="19" spans="1:19">
      <c r="A19" s="171"/>
      <c r="B19" s="178"/>
      <c r="C19" s="182">
        <v>2040250</v>
      </c>
      <c r="D19" s="183" t="s">
        <v>104</v>
      </c>
      <c r="E19" s="175">
        <v>30101</v>
      </c>
      <c r="F19" s="176" t="s">
        <v>122</v>
      </c>
      <c r="G19" s="177">
        <f t="shared" ref="G19:I19" si="10">340848/10000</f>
        <v>34.0848</v>
      </c>
      <c r="H19" s="177">
        <f t="shared" si="10"/>
        <v>34.0848</v>
      </c>
      <c r="I19" s="177">
        <f t="shared" si="10"/>
        <v>34.0848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118"/>
    </row>
    <row r="20" spans="1:19">
      <c r="A20" s="171"/>
      <c r="B20" s="178"/>
      <c r="C20" s="184"/>
      <c r="D20" s="185"/>
      <c r="E20" s="175">
        <v>30102</v>
      </c>
      <c r="F20" s="176" t="s">
        <v>123</v>
      </c>
      <c r="G20" s="177">
        <f t="shared" ref="G20:I20" si="11">128610/10000</f>
        <v>12.861</v>
      </c>
      <c r="H20" s="177">
        <f t="shared" si="11"/>
        <v>12.861</v>
      </c>
      <c r="I20" s="177">
        <f t="shared" si="11"/>
        <v>12.861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118"/>
    </row>
    <row r="21" spans="1:19">
      <c r="A21" s="171"/>
      <c r="B21" s="178"/>
      <c r="C21" s="184"/>
      <c r="D21" s="185"/>
      <c r="E21" s="175">
        <v>30103</v>
      </c>
      <c r="F21" s="176" t="s">
        <v>124</v>
      </c>
      <c r="G21" s="177">
        <f t="shared" ref="G21:I21" si="12">17344/10000</f>
        <v>1.7344</v>
      </c>
      <c r="H21" s="177">
        <f t="shared" si="12"/>
        <v>1.7344</v>
      </c>
      <c r="I21" s="177">
        <f t="shared" si="12"/>
        <v>1.7344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118"/>
    </row>
    <row r="22" spans="1:19">
      <c r="A22" s="171"/>
      <c r="B22" s="178"/>
      <c r="C22" s="184"/>
      <c r="D22" s="185"/>
      <c r="E22" s="175">
        <v>30107</v>
      </c>
      <c r="F22" s="176" t="s">
        <v>127</v>
      </c>
      <c r="G22" s="177">
        <f t="shared" ref="G22:I22" si="13">195698.4/10000</f>
        <v>19.56984</v>
      </c>
      <c r="H22" s="177">
        <f t="shared" si="13"/>
        <v>19.56984</v>
      </c>
      <c r="I22" s="177">
        <f t="shared" si="13"/>
        <v>19.56984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118"/>
    </row>
    <row r="23" ht="21.6" spans="1:19">
      <c r="A23" s="171"/>
      <c r="B23" s="178"/>
      <c r="C23" s="186"/>
      <c r="D23" s="187"/>
      <c r="E23" s="175">
        <v>30112</v>
      </c>
      <c r="F23" s="176" t="s">
        <v>125</v>
      </c>
      <c r="G23" s="177">
        <f t="shared" ref="G23:I23" si="14">6435.6/10000</f>
        <v>0.64356</v>
      </c>
      <c r="H23" s="177">
        <f t="shared" si="14"/>
        <v>0.64356</v>
      </c>
      <c r="I23" s="177">
        <f t="shared" si="14"/>
        <v>0.64356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118"/>
    </row>
    <row r="24" spans="1:19">
      <c r="A24" s="171"/>
      <c r="B24" s="178"/>
      <c r="C24" s="182">
        <v>2080150</v>
      </c>
      <c r="D24" s="183" t="s">
        <v>104</v>
      </c>
      <c r="E24" s="175">
        <v>30101</v>
      </c>
      <c r="F24" s="176" t="s">
        <v>122</v>
      </c>
      <c r="G24" s="177">
        <v>58.8696</v>
      </c>
      <c r="H24" s="177">
        <v>58.8696</v>
      </c>
      <c r="I24" s="177">
        <v>58.8696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118"/>
    </row>
    <row r="25" spans="1:19">
      <c r="A25" s="171"/>
      <c r="B25" s="178"/>
      <c r="C25" s="184"/>
      <c r="D25" s="185"/>
      <c r="E25" s="175">
        <v>30102</v>
      </c>
      <c r="F25" s="176" t="s">
        <v>123</v>
      </c>
      <c r="G25" s="177">
        <v>23.406</v>
      </c>
      <c r="H25" s="177">
        <v>23.406</v>
      </c>
      <c r="I25" s="177">
        <v>23.406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118"/>
    </row>
    <row r="26" spans="1:19">
      <c r="A26" s="171"/>
      <c r="B26" s="178"/>
      <c r="C26" s="184"/>
      <c r="D26" s="185"/>
      <c r="E26" s="175">
        <v>30103</v>
      </c>
      <c r="F26" s="176" t="s">
        <v>124</v>
      </c>
      <c r="G26" s="177">
        <v>3.0352</v>
      </c>
      <c r="H26" s="177">
        <v>3.0352</v>
      </c>
      <c r="I26" s="177">
        <v>3.0352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118"/>
    </row>
    <row r="27" spans="1:19">
      <c r="A27" s="171"/>
      <c r="B27" s="178"/>
      <c r="C27" s="184"/>
      <c r="D27" s="185"/>
      <c r="E27" s="175">
        <v>30107</v>
      </c>
      <c r="F27" s="176" t="s">
        <v>127</v>
      </c>
      <c r="G27" s="177">
        <v>34.627644</v>
      </c>
      <c r="H27" s="177">
        <v>34.627644</v>
      </c>
      <c r="I27" s="177">
        <v>34.627644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118"/>
    </row>
    <row r="28" ht="21.6" spans="1:19">
      <c r="A28" s="171"/>
      <c r="B28" s="178"/>
      <c r="C28" s="186"/>
      <c r="D28" s="187"/>
      <c r="E28" s="175">
        <v>30112</v>
      </c>
      <c r="F28" s="176" t="s">
        <v>125</v>
      </c>
      <c r="G28" s="177">
        <v>1.141824</v>
      </c>
      <c r="H28" s="177">
        <v>1.141824</v>
      </c>
      <c r="I28" s="177">
        <v>1.141824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118"/>
    </row>
    <row r="29" spans="1:19">
      <c r="A29" s="171"/>
      <c r="B29" s="178"/>
      <c r="C29" s="182">
        <v>2080502</v>
      </c>
      <c r="D29" s="183" t="s">
        <v>105</v>
      </c>
      <c r="E29" s="175">
        <v>30305</v>
      </c>
      <c r="F29" s="176" t="s">
        <v>128</v>
      </c>
      <c r="G29" s="177">
        <v>0.6498</v>
      </c>
      <c r="H29" s="177">
        <v>0.6498</v>
      </c>
      <c r="I29" s="177">
        <v>0.6498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118"/>
    </row>
    <row r="30" spans="1:19">
      <c r="A30" s="171"/>
      <c r="B30" s="178"/>
      <c r="C30" s="186"/>
      <c r="D30" s="187"/>
      <c r="E30" s="175">
        <v>30302</v>
      </c>
      <c r="F30" s="176" t="s">
        <v>129</v>
      </c>
      <c r="G30" s="177">
        <v>4.44</v>
      </c>
      <c r="H30" s="177">
        <v>4.44</v>
      </c>
      <c r="I30" s="177">
        <v>4.44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118"/>
    </row>
    <row r="31" ht="21.6" spans="1:19">
      <c r="A31" s="171"/>
      <c r="B31" s="178"/>
      <c r="C31" s="156">
        <v>2080505</v>
      </c>
      <c r="D31" s="176" t="s">
        <v>106</v>
      </c>
      <c r="E31" s="156">
        <v>30108</v>
      </c>
      <c r="F31" s="176" t="s">
        <v>130</v>
      </c>
      <c r="G31" s="177">
        <v>87.907164</v>
      </c>
      <c r="H31" s="177">
        <v>87.907164</v>
      </c>
      <c r="I31" s="177">
        <v>87.907164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118"/>
    </row>
    <row r="32" ht="21.6" spans="1:19">
      <c r="A32" s="171"/>
      <c r="B32" s="178"/>
      <c r="C32" s="156">
        <v>2101101</v>
      </c>
      <c r="D32" s="176" t="s">
        <v>131</v>
      </c>
      <c r="E32" s="156">
        <v>30110</v>
      </c>
      <c r="F32" s="176" t="s">
        <v>107</v>
      </c>
      <c r="G32" s="177">
        <f t="shared" ref="G32:I32" si="15">92841.24/10000</f>
        <v>9.284124</v>
      </c>
      <c r="H32" s="177">
        <f t="shared" si="15"/>
        <v>9.284124</v>
      </c>
      <c r="I32" s="177">
        <f t="shared" si="15"/>
        <v>9.284124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118"/>
    </row>
    <row r="33" ht="21.6" spans="1:19">
      <c r="A33" s="171"/>
      <c r="B33" s="178"/>
      <c r="C33" s="182">
        <v>2101102</v>
      </c>
      <c r="D33" s="183" t="s">
        <v>108</v>
      </c>
      <c r="E33" s="175">
        <v>30110</v>
      </c>
      <c r="F33" s="176" t="s">
        <v>107</v>
      </c>
      <c r="G33" s="177">
        <f t="shared" ref="G33:I33" si="16">290730.48/10000</f>
        <v>29.073048</v>
      </c>
      <c r="H33" s="177">
        <f t="shared" si="16"/>
        <v>29.073048</v>
      </c>
      <c r="I33" s="177">
        <f t="shared" si="16"/>
        <v>29.073048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118"/>
    </row>
    <row r="34" ht="21.6" spans="1:19">
      <c r="A34" s="171"/>
      <c r="B34" s="178"/>
      <c r="C34" s="186"/>
      <c r="D34" s="187"/>
      <c r="E34" s="175">
        <v>30112</v>
      </c>
      <c r="F34" s="176" t="s">
        <v>125</v>
      </c>
      <c r="G34" s="177">
        <f t="shared" ref="G34:I34" si="17">4248/10000</f>
        <v>0.4248</v>
      </c>
      <c r="H34" s="177">
        <f t="shared" si="17"/>
        <v>0.4248</v>
      </c>
      <c r="I34" s="177">
        <f t="shared" si="17"/>
        <v>0.4248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118"/>
    </row>
    <row r="35" ht="21.6" spans="1:19">
      <c r="A35" s="171"/>
      <c r="B35" s="178"/>
      <c r="C35" s="156">
        <v>2101103</v>
      </c>
      <c r="D35" s="176" t="s">
        <v>109</v>
      </c>
      <c r="E35" s="156">
        <v>30111</v>
      </c>
      <c r="F35" s="176" t="s">
        <v>132</v>
      </c>
      <c r="G35" s="177">
        <f t="shared" ref="G35:I35" si="18">57712.2/10000</f>
        <v>5.77122</v>
      </c>
      <c r="H35" s="177">
        <f t="shared" si="18"/>
        <v>5.77122</v>
      </c>
      <c r="I35" s="177">
        <f t="shared" si="18"/>
        <v>5.77122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118"/>
    </row>
    <row r="36" spans="1:19">
      <c r="A36" s="171"/>
      <c r="B36" s="178"/>
      <c r="C36" s="182">
        <v>2120104</v>
      </c>
      <c r="D36" s="183" t="s">
        <v>110</v>
      </c>
      <c r="E36" s="175">
        <v>30101</v>
      </c>
      <c r="F36" s="176" t="s">
        <v>122</v>
      </c>
      <c r="G36" s="177">
        <f t="shared" ref="G36:I36" si="19">84024/10000</f>
        <v>8.4024</v>
      </c>
      <c r="H36" s="177">
        <f t="shared" si="19"/>
        <v>8.4024</v>
      </c>
      <c r="I36" s="177">
        <f t="shared" si="19"/>
        <v>8.4024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118"/>
    </row>
    <row r="37" spans="1:19">
      <c r="A37" s="171"/>
      <c r="B37" s="178"/>
      <c r="C37" s="184"/>
      <c r="D37" s="185"/>
      <c r="E37" s="175">
        <v>30102</v>
      </c>
      <c r="F37" s="176" t="s">
        <v>123</v>
      </c>
      <c r="G37" s="177">
        <f t="shared" ref="G37:I37" si="20">47520/10000</f>
        <v>4.752</v>
      </c>
      <c r="H37" s="177">
        <f t="shared" si="20"/>
        <v>4.752</v>
      </c>
      <c r="I37" s="177">
        <f t="shared" si="20"/>
        <v>4.752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118"/>
    </row>
    <row r="38" spans="1:19">
      <c r="A38" s="171"/>
      <c r="B38" s="178"/>
      <c r="C38" s="184"/>
      <c r="D38" s="185"/>
      <c r="E38" s="175">
        <v>30103</v>
      </c>
      <c r="F38" s="176" t="s">
        <v>124</v>
      </c>
      <c r="G38" s="177">
        <f t="shared" ref="G38:I38" si="21">6504/10000</f>
        <v>0.6504</v>
      </c>
      <c r="H38" s="177">
        <f t="shared" si="21"/>
        <v>0.6504</v>
      </c>
      <c r="I38" s="177">
        <f t="shared" si="21"/>
        <v>0.6504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118"/>
    </row>
    <row r="39" spans="1:19">
      <c r="A39" s="171"/>
      <c r="B39" s="178"/>
      <c r="C39" s="184"/>
      <c r="D39" s="185"/>
      <c r="E39" s="175">
        <v>30107</v>
      </c>
      <c r="F39" s="176" t="s">
        <v>127</v>
      </c>
      <c r="G39" s="177">
        <f t="shared" ref="G39:I39" si="22">69510.96/10000</f>
        <v>6.951096</v>
      </c>
      <c r="H39" s="177">
        <f t="shared" si="22"/>
        <v>6.951096</v>
      </c>
      <c r="I39" s="177">
        <f t="shared" si="22"/>
        <v>6.951096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118"/>
    </row>
    <row r="40" ht="21.6" spans="1:19">
      <c r="A40" s="171"/>
      <c r="B40" s="178"/>
      <c r="C40" s="184"/>
      <c r="D40" s="185"/>
      <c r="E40" s="175">
        <v>30112</v>
      </c>
      <c r="F40" s="176" t="s">
        <v>125</v>
      </c>
      <c r="G40" s="177">
        <f t="shared" ref="G40:I40" si="23">1866.96/10000</f>
        <v>0.186696</v>
      </c>
      <c r="H40" s="177">
        <f t="shared" si="23"/>
        <v>0.186696</v>
      </c>
      <c r="I40" s="177">
        <f t="shared" si="23"/>
        <v>0.186696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118"/>
    </row>
    <row r="41" spans="1:19">
      <c r="A41" s="171"/>
      <c r="B41" s="178"/>
      <c r="C41" s="182">
        <v>2130104</v>
      </c>
      <c r="D41" s="183" t="s">
        <v>104</v>
      </c>
      <c r="E41" s="175">
        <v>30101</v>
      </c>
      <c r="F41" s="176" t="s">
        <v>122</v>
      </c>
      <c r="G41" s="177">
        <v>73.4112</v>
      </c>
      <c r="H41" s="177">
        <v>73.4112</v>
      </c>
      <c r="I41" s="177">
        <v>73.4112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118"/>
    </row>
    <row r="42" spans="1:19">
      <c r="A42" s="171"/>
      <c r="B42" s="178"/>
      <c r="C42" s="184"/>
      <c r="D42" s="185"/>
      <c r="E42" s="175">
        <v>30102</v>
      </c>
      <c r="F42" s="176" t="s">
        <v>123</v>
      </c>
      <c r="G42" s="177">
        <v>35.802</v>
      </c>
      <c r="H42" s="177">
        <v>35.802</v>
      </c>
      <c r="I42" s="177">
        <v>35.802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118"/>
    </row>
    <row r="43" spans="1:19">
      <c r="A43" s="171"/>
      <c r="B43" s="178"/>
      <c r="C43" s="184"/>
      <c r="D43" s="185"/>
      <c r="E43" s="175">
        <v>30103</v>
      </c>
      <c r="F43" s="176" t="s">
        <v>124</v>
      </c>
      <c r="G43" s="177">
        <v>4.1192</v>
      </c>
      <c r="H43" s="177">
        <v>4.1192</v>
      </c>
      <c r="I43" s="177">
        <v>4.1192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118"/>
    </row>
    <row r="44" spans="1:19">
      <c r="A44" s="171"/>
      <c r="B44" s="178"/>
      <c r="C44" s="184"/>
      <c r="D44" s="185"/>
      <c r="E44" s="175">
        <v>30107</v>
      </c>
      <c r="F44" s="176" t="s">
        <v>127</v>
      </c>
      <c r="G44" s="177">
        <v>46.877568</v>
      </c>
      <c r="H44" s="177">
        <v>46.877568</v>
      </c>
      <c r="I44" s="177">
        <v>46.877568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118"/>
    </row>
    <row r="45" ht="21.6" spans="1:19">
      <c r="A45" s="171"/>
      <c r="B45" s="188"/>
      <c r="C45" s="186"/>
      <c r="D45" s="187"/>
      <c r="E45" s="175">
        <v>30112</v>
      </c>
      <c r="F45" s="176" t="s">
        <v>125</v>
      </c>
      <c r="G45" s="177">
        <v>1.437324</v>
      </c>
      <c r="H45" s="177">
        <v>1.437324</v>
      </c>
      <c r="I45" s="177">
        <v>1.437324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118"/>
    </row>
    <row r="46" spans="1:19">
      <c r="A46" s="171"/>
      <c r="B46" s="189"/>
      <c r="C46" s="155" t="s">
        <v>133</v>
      </c>
      <c r="D46" s="176" t="s">
        <v>114</v>
      </c>
      <c r="E46" s="155" t="s">
        <v>134</v>
      </c>
      <c r="F46" s="176" t="s">
        <v>114</v>
      </c>
      <c r="G46" s="177">
        <v>81.5052</v>
      </c>
      <c r="H46" s="177">
        <v>81.5052</v>
      </c>
      <c r="I46" s="177">
        <v>81.5052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118"/>
    </row>
    <row r="47" spans="1:19">
      <c r="A47" s="171"/>
      <c r="B47" s="190" t="s">
        <v>135</v>
      </c>
      <c r="C47" s="191"/>
      <c r="D47" s="192"/>
      <c r="E47" s="192"/>
      <c r="F47" s="193"/>
      <c r="G47" s="177"/>
      <c r="H47" s="194"/>
      <c r="I47" s="194"/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118"/>
    </row>
    <row r="48" spans="1:19">
      <c r="A48" s="195"/>
      <c r="B48" s="196"/>
      <c r="C48" s="183" t="s">
        <v>136</v>
      </c>
      <c r="D48" s="197" t="s">
        <v>103</v>
      </c>
      <c r="E48" s="198" t="s">
        <v>137</v>
      </c>
      <c r="F48" s="176" t="s">
        <v>138</v>
      </c>
      <c r="G48" s="177">
        <f t="shared" ref="G48:I48" si="24">525130/10000</f>
        <v>52.513</v>
      </c>
      <c r="H48" s="177">
        <f t="shared" si="24"/>
        <v>52.513</v>
      </c>
      <c r="I48" s="177">
        <f t="shared" si="24"/>
        <v>52.513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2"/>
    </row>
    <row r="49" spans="1:19">
      <c r="A49" s="171"/>
      <c r="B49" s="196"/>
      <c r="C49" s="185"/>
      <c r="D49" s="199"/>
      <c r="E49" s="198" t="s">
        <v>139</v>
      </c>
      <c r="F49" s="176" t="s">
        <v>140</v>
      </c>
      <c r="G49" s="177">
        <f t="shared" ref="G49:I49" si="25">10000/10000</f>
        <v>1</v>
      </c>
      <c r="H49" s="177">
        <f t="shared" si="25"/>
        <v>1</v>
      </c>
      <c r="I49" s="177">
        <f t="shared" si="25"/>
        <v>1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118"/>
    </row>
    <row r="50" spans="1:19">
      <c r="A50" s="161"/>
      <c r="B50" s="196"/>
      <c r="C50" s="185"/>
      <c r="D50" s="199"/>
      <c r="E50" s="198" t="s">
        <v>141</v>
      </c>
      <c r="F50" s="176" t="s">
        <v>142</v>
      </c>
      <c r="G50" s="177">
        <f t="shared" ref="G50:I50" si="26">100000/10000</f>
        <v>10</v>
      </c>
      <c r="H50" s="177">
        <f t="shared" si="26"/>
        <v>10</v>
      </c>
      <c r="I50" s="177">
        <f t="shared" si="26"/>
        <v>10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118"/>
    </row>
    <row r="51" spans="1:19">
      <c r="A51" s="161"/>
      <c r="B51" s="196"/>
      <c r="C51" s="185"/>
      <c r="D51" s="199"/>
      <c r="E51" s="198" t="s">
        <v>143</v>
      </c>
      <c r="F51" s="176" t="s">
        <v>144</v>
      </c>
      <c r="G51" s="177">
        <v>15.245926</v>
      </c>
      <c r="H51" s="177">
        <v>15.245926</v>
      </c>
      <c r="I51" s="177">
        <v>15.245926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118"/>
    </row>
    <row r="52" spans="1:19">
      <c r="A52" s="161"/>
      <c r="B52" s="196"/>
      <c r="C52" s="185"/>
      <c r="D52" s="199"/>
      <c r="E52" s="198" t="s">
        <v>145</v>
      </c>
      <c r="F52" s="176" t="s">
        <v>146</v>
      </c>
      <c r="G52" s="177">
        <v>6.556713</v>
      </c>
      <c r="H52" s="177">
        <v>6.556713</v>
      </c>
      <c r="I52" s="177">
        <v>6.556713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118"/>
    </row>
    <row r="53" ht="21.6" spans="1:19">
      <c r="A53" s="161"/>
      <c r="B53" s="196"/>
      <c r="C53" s="185"/>
      <c r="D53" s="199"/>
      <c r="E53" s="198" t="s">
        <v>147</v>
      </c>
      <c r="F53" s="176" t="s">
        <v>148</v>
      </c>
      <c r="G53" s="181">
        <f t="shared" ref="G53:I53" si="27">76500/10000</f>
        <v>7.65</v>
      </c>
      <c r="H53" s="181">
        <f t="shared" si="27"/>
        <v>7.65</v>
      </c>
      <c r="I53" s="181">
        <f t="shared" si="27"/>
        <v>7.65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118"/>
    </row>
    <row r="54" ht="21.6" spans="1:19">
      <c r="A54" s="161"/>
      <c r="B54" s="196"/>
      <c r="C54" s="187"/>
      <c r="D54" s="200"/>
      <c r="E54" s="198" t="s">
        <v>149</v>
      </c>
      <c r="F54" s="176" t="s">
        <v>150</v>
      </c>
      <c r="G54" s="177">
        <v>7.112625</v>
      </c>
      <c r="H54" s="177">
        <v>7.112625</v>
      </c>
      <c r="I54" s="177">
        <v>7.112625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118"/>
    </row>
    <row r="55" spans="1:19">
      <c r="A55" s="161"/>
      <c r="B55" s="196"/>
      <c r="C55" s="155" t="s">
        <v>151</v>
      </c>
      <c r="D55" s="176" t="s">
        <v>111</v>
      </c>
      <c r="E55" s="155" t="s">
        <v>137</v>
      </c>
      <c r="F55" s="176" t="s">
        <v>138</v>
      </c>
      <c r="G55" s="177">
        <f t="shared" ref="G55:I55" si="28">250000/10000</f>
        <v>25</v>
      </c>
      <c r="H55" s="177">
        <f t="shared" si="28"/>
        <v>25</v>
      </c>
      <c r="I55" s="177">
        <f t="shared" si="28"/>
        <v>25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118"/>
    </row>
    <row r="56" ht="21.6" spans="1:19">
      <c r="A56" s="161"/>
      <c r="B56" s="196"/>
      <c r="C56" s="155" t="s">
        <v>152</v>
      </c>
      <c r="D56" s="176" t="s">
        <v>113</v>
      </c>
      <c r="E56" s="155" t="s">
        <v>137</v>
      </c>
      <c r="F56" s="176" t="s">
        <v>138</v>
      </c>
      <c r="G56" s="177">
        <f t="shared" ref="G56:I56" si="29">210000/10000</f>
        <v>21</v>
      </c>
      <c r="H56" s="177">
        <f t="shared" si="29"/>
        <v>21</v>
      </c>
      <c r="I56" s="177">
        <f t="shared" si="29"/>
        <v>21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118"/>
    </row>
    <row r="57" spans="1:19">
      <c r="A57" s="161" t="s">
        <v>56</v>
      </c>
      <c r="B57" s="149"/>
      <c r="C57" s="118"/>
      <c r="D57" s="118"/>
      <c r="E57" s="118"/>
      <c r="F57" s="118"/>
      <c r="G57" s="88"/>
      <c r="H57" s="117"/>
      <c r="I57" s="117"/>
      <c r="J57" s="118"/>
      <c r="K57" s="118"/>
      <c r="L57" s="118"/>
      <c r="M57" s="118"/>
      <c r="N57" s="118"/>
      <c r="O57" s="118"/>
      <c r="P57" s="118"/>
      <c r="Q57" s="118"/>
      <c r="R57" s="118"/>
      <c r="S57" s="118"/>
    </row>
  </sheetData>
  <mergeCells count="34">
    <mergeCell ref="A2:S2"/>
    <mergeCell ref="C4:D4"/>
    <mergeCell ref="E4:F4"/>
    <mergeCell ref="H4:K4"/>
    <mergeCell ref="M4:R4"/>
    <mergeCell ref="A6:F6"/>
    <mergeCell ref="B7:F7"/>
    <mergeCell ref="B8:F8"/>
    <mergeCell ref="C47:F47"/>
    <mergeCell ref="A4:A5"/>
    <mergeCell ref="B4:B5"/>
    <mergeCell ref="B9:B45"/>
    <mergeCell ref="B47:B57"/>
    <mergeCell ref="C9:C13"/>
    <mergeCell ref="C14:C18"/>
    <mergeCell ref="C19:C23"/>
    <mergeCell ref="C24:C28"/>
    <mergeCell ref="C29:C30"/>
    <mergeCell ref="C33:C34"/>
    <mergeCell ref="C36:C40"/>
    <mergeCell ref="C41:C45"/>
    <mergeCell ref="C48:C54"/>
    <mergeCell ref="D9:D13"/>
    <mergeCell ref="D14:D18"/>
    <mergeCell ref="D19:D23"/>
    <mergeCell ref="D24:D28"/>
    <mergeCell ref="D29:D30"/>
    <mergeCell ref="D33:D34"/>
    <mergeCell ref="D36:D40"/>
    <mergeCell ref="D41:D45"/>
    <mergeCell ref="D48:D54"/>
    <mergeCell ref="G4:G5"/>
    <mergeCell ref="L4:L5"/>
    <mergeCell ref="S4:S6"/>
  </mergeCells>
  <pageMargins left="0.75" right="0.75" top="1" bottom="1" header="0.5" footer="0.5"/>
  <pageSetup paperSize="9" scale="56" orientation="landscape"/>
  <headerFooter/>
  <ignoredErrors>
    <ignoredError sqref="C46:F5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S13"/>
  <sheetViews>
    <sheetView tabSelected="1" view="pageBreakPreview" zoomScaleNormal="100" topLeftCell="A2" workbookViewId="0">
      <selection activeCell="G10" sqref="G10:G12"/>
    </sheetView>
  </sheetViews>
  <sheetFormatPr defaultColWidth="10" defaultRowHeight="14.4"/>
  <cols>
    <col min="1" max="1" width="31.8796296296296" customWidth="1"/>
    <col min="2" max="2" width="22" customWidth="1"/>
    <col min="3" max="3" width="17.1296296296296" customWidth="1"/>
    <col min="4" max="4" width="15.3796296296296" customWidth="1"/>
    <col min="5" max="5" width="10.1296296296296" customWidth="1"/>
    <col min="6" max="6" width="15.6296296296296" customWidth="1"/>
    <col min="7" max="7" width="13.3796296296296" customWidth="1"/>
    <col min="8" max="18" width="15.3796296296296" customWidth="1"/>
  </cols>
  <sheetData>
    <row r="1" ht="23" customHeight="1" spans="1:1">
      <c r="A1" s="135" t="s">
        <v>153</v>
      </c>
    </row>
    <row r="2" ht="31.35" customHeight="1" spans="1:19">
      <c r="A2" s="143" t="s">
        <v>154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ht="15" customHeight="1" spans="1:19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S3" s="127" t="s">
        <v>2</v>
      </c>
    </row>
    <row r="4" ht="18.75" customHeight="1" spans="1:19">
      <c r="A4" s="123" t="s">
        <v>59</v>
      </c>
      <c r="B4" s="123" t="s">
        <v>155</v>
      </c>
      <c r="C4" s="73" t="s">
        <v>118</v>
      </c>
      <c r="D4" s="136"/>
      <c r="E4" s="72" t="s">
        <v>119</v>
      </c>
      <c r="F4" s="72"/>
      <c r="G4" s="72" t="s">
        <v>120</v>
      </c>
      <c r="H4" s="72" t="s">
        <v>86</v>
      </c>
      <c r="I4" s="72"/>
      <c r="J4" s="72"/>
      <c r="K4" s="72"/>
      <c r="L4" s="72" t="s">
        <v>87</v>
      </c>
      <c r="M4" s="72" t="s">
        <v>88</v>
      </c>
      <c r="N4" s="72"/>
      <c r="O4" s="72"/>
      <c r="P4" s="72"/>
      <c r="Q4" s="72"/>
      <c r="R4" s="87"/>
      <c r="S4" s="117" t="s">
        <v>5</v>
      </c>
    </row>
    <row r="5" ht="34.9" customHeight="1" spans="1:19">
      <c r="A5" s="123"/>
      <c r="B5" s="123"/>
      <c r="C5" s="72" t="s">
        <v>89</v>
      </c>
      <c r="D5" s="72" t="s">
        <v>90</v>
      </c>
      <c r="E5" s="72" t="s">
        <v>89</v>
      </c>
      <c r="F5" s="72" t="s">
        <v>90</v>
      </c>
      <c r="G5" s="72"/>
      <c r="H5" s="72" t="s">
        <v>65</v>
      </c>
      <c r="I5" s="72" t="s">
        <v>66</v>
      </c>
      <c r="J5" s="72" t="s">
        <v>67</v>
      </c>
      <c r="K5" s="72" t="s">
        <v>68</v>
      </c>
      <c r="L5" s="72"/>
      <c r="M5" s="72" t="s">
        <v>65</v>
      </c>
      <c r="N5" s="72" t="s">
        <v>69</v>
      </c>
      <c r="O5" s="72" t="s">
        <v>70</v>
      </c>
      <c r="P5" s="72" t="s">
        <v>71</v>
      </c>
      <c r="Q5" s="72" t="s">
        <v>72</v>
      </c>
      <c r="R5" s="87" t="s">
        <v>73</v>
      </c>
      <c r="S5" s="117"/>
    </row>
    <row r="6" ht="19.5" customHeight="1" spans="1:19">
      <c r="A6" s="123" t="s">
        <v>74</v>
      </c>
      <c r="B6" s="123"/>
      <c r="C6" s="123"/>
      <c r="D6" s="123"/>
      <c r="E6" s="123"/>
      <c r="F6" s="123"/>
      <c r="G6" s="123" t="s">
        <v>75</v>
      </c>
      <c r="H6" s="123" t="s">
        <v>76</v>
      </c>
      <c r="I6" s="123">
        <v>3</v>
      </c>
      <c r="J6" s="123">
        <v>4</v>
      </c>
      <c r="K6" s="123">
        <v>5</v>
      </c>
      <c r="L6" s="123">
        <v>6</v>
      </c>
      <c r="M6" s="123" t="s">
        <v>77</v>
      </c>
      <c r="N6" s="123">
        <v>8</v>
      </c>
      <c r="O6" s="123">
        <v>9</v>
      </c>
      <c r="P6" s="123">
        <v>10</v>
      </c>
      <c r="Q6" s="123">
        <v>11</v>
      </c>
      <c r="R6" s="163">
        <v>12</v>
      </c>
      <c r="S6" s="117"/>
    </row>
    <row r="7" ht="14.25" customHeight="1" spans="1:19">
      <c r="A7" s="81" t="s">
        <v>101</v>
      </c>
      <c r="B7" s="144" t="s">
        <v>61</v>
      </c>
      <c r="C7" s="145"/>
      <c r="D7" s="145"/>
      <c r="E7" s="145"/>
      <c r="F7" s="146"/>
      <c r="G7" s="147">
        <v>105.32</v>
      </c>
      <c r="H7" s="147">
        <v>105.32</v>
      </c>
      <c r="I7" s="147">
        <v>105.32</v>
      </c>
      <c r="J7" s="147">
        <v>0</v>
      </c>
      <c r="K7" s="147">
        <v>0</v>
      </c>
      <c r="L7" s="147">
        <v>0</v>
      </c>
      <c r="M7" s="147">
        <v>0</v>
      </c>
      <c r="N7" s="147">
        <v>0</v>
      </c>
      <c r="O7" s="147">
        <v>0</v>
      </c>
      <c r="P7" s="147">
        <v>0</v>
      </c>
      <c r="Q7" s="147">
        <v>0</v>
      </c>
      <c r="R7" s="147">
        <v>0</v>
      </c>
      <c r="S7" s="118"/>
    </row>
    <row r="8" ht="25.2" spans="1:19">
      <c r="A8" s="84" t="s">
        <v>102</v>
      </c>
      <c r="B8" s="144" t="s">
        <v>61</v>
      </c>
      <c r="C8" s="145"/>
      <c r="D8" s="145"/>
      <c r="E8" s="145"/>
      <c r="F8" s="146"/>
      <c r="G8" s="147">
        <v>105.32</v>
      </c>
      <c r="H8" s="147">
        <v>105.32</v>
      </c>
      <c r="I8" s="147">
        <v>105.32</v>
      </c>
      <c r="J8" s="147">
        <v>0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47">
        <v>0</v>
      </c>
      <c r="Q8" s="147">
        <v>0</v>
      </c>
      <c r="R8" s="147">
        <v>0</v>
      </c>
      <c r="S8" s="118"/>
    </row>
    <row r="9" spans="1:19">
      <c r="A9" s="148"/>
      <c r="B9" s="149" t="s">
        <v>156</v>
      </c>
      <c r="C9" s="150" t="s">
        <v>61</v>
      </c>
      <c r="D9" s="151"/>
      <c r="E9" s="151"/>
      <c r="F9" s="152"/>
      <c r="G9" s="147">
        <v>105.32</v>
      </c>
      <c r="H9" s="147">
        <v>105.32</v>
      </c>
      <c r="I9" s="147">
        <v>105.32</v>
      </c>
      <c r="J9" s="147">
        <v>0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47">
        <v>0</v>
      </c>
      <c r="Q9" s="147">
        <v>0</v>
      </c>
      <c r="R9" s="147">
        <v>0</v>
      </c>
      <c r="S9" s="118"/>
    </row>
    <row r="10" spans="1:19">
      <c r="A10" s="153"/>
      <c r="B10" s="153"/>
      <c r="C10" s="154">
        <v>2130234</v>
      </c>
      <c r="D10" s="155" t="s">
        <v>112</v>
      </c>
      <c r="E10" s="156">
        <v>30201</v>
      </c>
      <c r="F10" s="155" t="s">
        <v>157</v>
      </c>
      <c r="G10" s="147">
        <v>10</v>
      </c>
      <c r="H10" s="147">
        <v>10</v>
      </c>
      <c r="I10" s="147">
        <v>10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18"/>
    </row>
    <row r="11" spans="1:19">
      <c r="A11" s="153"/>
      <c r="B11" s="153"/>
      <c r="C11" s="154" t="s">
        <v>152</v>
      </c>
      <c r="D11" s="157" t="s">
        <v>113</v>
      </c>
      <c r="E11" s="154" t="s">
        <v>158</v>
      </c>
      <c r="F11" s="158" t="s">
        <v>159</v>
      </c>
      <c r="G11" s="159">
        <v>17.59</v>
      </c>
      <c r="H11" s="159">
        <v>17.59</v>
      </c>
      <c r="I11" s="159">
        <v>17.59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18"/>
    </row>
    <row r="12" spans="1:18">
      <c r="A12" s="153"/>
      <c r="B12" s="160"/>
      <c r="C12" s="154">
        <v>2120104</v>
      </c>
      <c r="D12" s="155" t="s">
        <v>110</v>
      </c>
      <c r="E12" s="156">
        <v>30199</v>
      </c>
      <c r="F12" s="155" t="s">
        <v>159</v>
      </c>
      <c r="G12" s="147">
        <v>77.73</v>
      </c>
      <c r="H12" s="147">
        <v>77.73</v>
      </c>
      <c r="I12" s="147">
        <v>77.73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</row>
    <row r="13" spans="1:7">
      <c r="A13" s="161" t="s">
        <v>56</v>
      </c>
      <c r="B13" s="162"/>
      <c r="C13" s="156"/>
      <c r="D13" s="155"/>
      <c r="E13" s="156"/>
      <c r="F13" s="155"/>
      <c r="G13" s="147"/>
    </row>
  </sheetData>
  <mergeCells count="14">
    <mergeCell ref="A2:S2"/>
    <mergeCell ref="C4:D4"/>
    <mergeCell ref="E4:F4"/>
    <mergeCell ref="H4:K4"/>
    <mergeCell ref="M4:R4"/>
    <mergeCell ref="A6:F6"/>
    <mergeCell ref="B7:F7"/>
    <mergeCell ref="B8:F8"/>
    <mergeCell ref="C9:F9"/>
    <mergeCell ref="A4:A5"/>
    <mergeCell ref="B4:B5"/>
    <mergeCell ref="G4:G5"/>
    <mergeCell ref="L4:L5"/>
    <mergeCell ref="S4:S6"/>
  </mergeCells>
  <pageMargins left="0.75" right="0.75" top="1" bottom="1" header="0.5" footer="0.5"/>
  <pageSetup paperSize="9" scale="43" orientation="landscape"/>
  <headerFooter/>
  <ignoredErrors>
    <ignoredError sqref="C11:F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P13"/>
  <sheetViews>
    <sheetView view="pageBreakPreview" zoomScaleNormal="100" workbookViewId="0">
      <selection activeCell="A2" sqref="A2:P2"/>
    </sheetView>
  </sheetViews>
  <sheetFormatPr defaultColWidth="10" defaultRowHeight="14.4"/>
  <cols>
    <col min="1" max="1" width="16.8888888888889" style="69" customWidth="1"/>
    <col min="2" max="2" width="19.6296296296296" style="69" customWidth="1"/>
    <col min="3" max="3" width="21" style="69" customWidth="1"/>
    <col min="4" max="4" width="25.1296296296296" style="69" customWidth="1"/>
    <col min="5" max="5" width="26" style="69" customWidth="1"/>
    <col min="6" max="6" width="25.1296296296296" style="69" customWidth="1"/>
    <col min="7" max="7" width="26.25" style="69" customWidth="1"/>
    <col min="8" max="9" width="20.5" style="69" customWidth="1"/>
    <col min="10" max="12" width="15.3796296296296" style="69" customWidth="1"/>
    <col min="13" max="15" width="9.75" style="69" customWidth="1"/>
    <col min="16" max="16384" width="10" style="69"/>
  </cols>
  <sheetData>
    <row r="1" ht="21" customHeight="1" spans="1:7">
      <c r="A1" s="135" t="s">
        <v>160</v>
      </c>
      <c r="B1" s="71"/>
      <c r="D1" s="135"/>
      <c r="G1" s="71"/>
    </row>
    <row r="2" ht="31.35" customHeight="1" spans="1:16">
      <c r="A2" s="70" t="s">
        <v>161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ht="14.25" customHeight="1" spans="1:16">
      <c r="A3" s="71"/>
      <c r="B3" s="71"/>
      <c r="C3" s="71"/>
      <c r="D3" s="71"/>
      <c r="E3" s="71"/>
      <c r="F3" s="71"/>
      <c r="G3" s="71"/>
      <c r="H3" s="71"/>
      <c r="I3" s="71"/>
      <c r="J3" s="71"/>
      <c r="P3" s="137" t="s">
        <v>2</v>
      </c>
    </row>
    <row r="4" ht="14.25" customHeight="1" spans="1:16">
      <c r="A4" s="78" t="s">
        <v>118</v>
      </c>
      <c r="B4" s="78"/>
      <c r="C4" s="78" t="s">
        <v>162</v>
      </c>
      <c r="D4" s="78"/>
      <c r="E4" s="78" t="s">
        <v>119</v>
      </c>
      <c r="F4" s="78"/>
      <c r="G4" s="78" t="s">
        <v>59</v>
      </c>
      <c r="H4" s="78" t="s">
        <v>163</v>
      </c>
      <c r="I4" s="78"/>
      <c r="J4" s="122" t="s">
        <v>120</v>
      </c>
      <c r="K4" s="72" t="s">
        <v>91</v>
      </c>
      <c r="L4" s="78" t="s">
        <v>92</v>
      </c>
      <c r="M4" s="78"/>
      <c r="N4" s="78"/>
      <c r="O4" s="76"/>
      <c r="P4" s="88" t="s">
        <v>5</v>
      </c>
    </row>
    <row r="5" ht="27.2" customHeight="1" spans="1:16">
      <c r="A5" s="78" t="s">
        <v>89</v>
      </c>
      <c r="B5" s="78" t="s">
        <v>90</v>
      </c>
      <c r="C5" s="78" t="s">
        <v>89</v>
      </c>
      <c r="D5" s="78" t="s">
        <v>90</v>
      </c>
      <c r="E5" s="78" t="s">
        <v>89</v>
      </c>
      <c r="F5" s="78" t="s">
        <v>90</v>
      </c>
      <c r="G5" s="78"/>
      <c r="H5" s="78" t="s">
        <v>164</v>
      </c>
      <c r="I5" s="78" t="s">
        <v>165</v>
      </c>
      <c r="J5" s="136"/>
      <c r="K5" s="74"/>
      <c r="L5" s="138" t="s">
        <v>65</v>
      </c>
      <c r="M5" s="138" t="s">
        <v>166</v>
      </c>
      <c r="N5" s="138" t="s">
        <v>167</v>
      </c>
      <c r="O5" s="75" t="s">
        <v>168</v>
      </c>
      <c r="P5" s="88"/>
    </row>
    <row r="6" ht="14.25" customHeight="1" spans="1:16">
      <c r="A6" s="78" t="s">
        <v>74</v>
      </c>
      <c r="B6" s="78"/>
      <c r="C6" s="78"/>
      <c r="D6" s="78"/>
      <c r="E6" s="78"/>
      <c r="F6" s="78"/>
      <c r="G6" s="78"/>
      <c r="H6" s="78"/>
      <c r="I6" s="78"/>
      <c r="J6" s="140" t="s">
        <v>93</v>
      </c>
      <c r="K6" s="78">
        <v>2</v>
      </c>
      <c r="L6" s="78" t="s">
        <v>169</v>
      </c>
      <c r="M6" s="78">
        <v>4</v>
      </c>
      <c r="N6" s="78">
        <v>5</v>
      </c>
      <c r="O6" s="76">
        <v>6</v>
      </c>
      <c r="P6" s="88"/>
    </row>
    <row r="7" ht="14.25" customHeight="1" spans="1:16">
      <c r="A7" s="78" t="s">
        <v>61</v>
      </c>
      <c r="B7" s="78"/>
      <c r="C7" s="78"/>
      <c r="D7" s="78"/>
      <c r="E7" s="78"/>
      <c r="F7" s="78"/>
      <c r="G7" s="78"/>
      <c r="H7" s="78"/>
      <c r="I7" s="78"/>
      <c r="J7" s="141"/>
      <c r="K7" s="80"/>
      <c r="L7" s="80"/>
      <c r="M7" s="80"/>
      <c r="N7" s="80"/>
      <c r="O7" s="89"/>
      <c r="P7" s="82"/>
    </row>
    <row r="8" ht="43.2" spans="1:16">
      <c r="A8" s="82"/>
      <c r="B8" s="82"/>
      <c r="C8" s="82"/>
      <c r="D8" s="82"/>
      <c r="E8" s="82"/>
      <c r="F8" s="82"/>
      <c r="G8" s="81" t="s">
        <v>101</v>
      </c>
      <c r="H8" s="82"/>
      <c r="I8" s="82"/>
      <c r="J8" s="142"/>
      <c r="K8" s="82"/>
      <c r="L8" s="82"/>
      <c r="M8" s="82"/>
      <c r="N8" s="80"/>
      <c r="O8" s="89"/>
      <c r="P8" s="139" t="s">
        <v>170</v>
      </c>
    </row>
    <row r="9" ht="43.2" spans="1:16">
      <c r="A9" s="82"/>
      <c r="B9" s="82"/>
      <c r="C9" s="82"/>
      <c r="D9" s="82"/>
      <c r="E9" s="82"/>
      <c r="F9" s="82"/>
      <c r="G9" s="84" t="s">
        <v>102</v>
      </c>
      <c r="H9" s="82"/>
      <c r="I9" s="82"/>
      <c r="J9" s="142"/>
      <c r="K9" s="82"/>
      <c r="L9" s="82"/>
      <c r="M9" s="82"/>
      <c r="N9" s="80"/>
      <c r="O9" s="89"/>
      <c r="P9" s="139" t="s">
        <v>170</v>
      </c>
    </row>
    <row r="10" spans="1:16">
      <c r="A10" s="82"/>
      <c r="B10" s="82"/>
      <c r="C10" s="82"/>
      <c r="D10" s="82"/>
      <c r="E10" s="82"/>
      <c r="F10" s="82"/>
      <c r="G10" s="82"/>
      <c r="H10" s="82"/>
      <c r="I10" s="82"/>
      <c r="J10" s="142"/>
      <c r="K10" s="82"/>
      <c r="L10" s="82"/>
      <c r="M10" s="82"/>
      <c r="N10" s="80"/>
      <c r="O10" s="89"/>
      <c r="P10" s="82"/>
    </row>
    <row r="11" spans="1:16">
      <c r="A11" s="82"/>
      <c r="B11" s="82"/>
      <c r="C11" s="82"/>
      <c r="D11" s="82"/>
      <c r="E11" s="82"/>
      <c r="F11" s="82"/>
      <c r="G11" s="82"/>
      <c r="H11" s="82"/>
      <c r="I11" s="82"/>
      <c r="J11" s="142"/>
      <c r="K11" s="82"/>
      <c r="L11" s="82"/>
      <c r="M11" s="82"/>
      <c r="N11" s="80"/>
      <c r="O11" s="89"/>
      <c r="P11" s="82"/>
    </row>
    <row r="12" spans="1:16">
      <c r="A12" s="82"/>
      <c r="B12" s="82"/>
      <c r="C12" s="82"/>
      <c r="D12" s="82"/>
      <c r="E12" s="82"/>
      <c r="F12" s="82"/>
      <c r="G12" s="82"/>
      <c r="H12" s="82"/>
      <c r="I12" s="82"/>
      <c r="J12" s="142"/>
      <c r="K12" s="82"/>
      <c r="L12" s="82"/>
      <c r="M12" s="82"/>
      <c r="N12" s="80"/>
      <c r="O12" s="89"/>
      <c r="P12" s="82"/>
    </row>
    <row r="13" spans="1:1">
      <c r="A13" s="85" t="s">
        <v>56</v>
      </c>
    </row>
  </sheetData>
  <mergeCells count="13">
    <mergeCell ref="A2:P2"/>
    <mergeCell ref="A3:J3"/>
    <mergeCell ref="A4:B4"/>
    <mergeCell ref="C4:D4"/>
    <mergeCell ref="E4:F4"/>
    <mergeCell ref="H4:I4"/>
    <mergeCell ref="L4:O4"/>
    <mergeCell ref="A6:I6"/>
    <mergeCell ref="A7:I7"/>
    <mergeCell ref="G4:G5"/>
    <mergeCell ref="J4:J5"/>
    <mergeCell ref="K4:K5"/>
    <mergeCell ref="P4:P6"/>
  </mergeCells>
  <pageMargins left="0.75" right="0.75" top="1" bottom="1" header="0.5" footer="0.5"/>
  <pageSetup paperSize="9" scale="4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P14"/>
  <sheetViews>
    <sheetView view="pageBreakPreview" zoomScaleNormal="100" workbookViewId="0">
      <selection activeCell="A2" sqref="A2:P2"/>
    </sheetView>
  </sheetViews>
  <sheetFormatPr defaultColWidth="10" defaultRowHeight="14.4"/>
  <cols>
    <col min="1" max="1" width="25.6296296296296" style="69" customWidth="1"/>
    <col min="2" max="2" width="21.8796296296296" style="69" customWidth="1"/>
    <col min="3" max="3" width="23" style="69" customWidth="1"/>
    <col min="4" max="4" width="21.3796296296296" style="69" customWidth="1"/>
    <col min="5" max="5" width="18.3796296296296" style="69" customWidth="1"/>
    <col min="6" max="6" width="19.75" style="69" customWidth="1"/>
    <col min="7" max="7" width="29.8796296296296" style="69" customWidth="1"/>
    <col min="8" max="9" width="20.5" style="69" customWidth="1"/>
    <col min="10" max="12" width="15.3796296296296" style="69" customWidth="1"/>
    <col min="13" max="15" width="9.75" style="69" customWidth="1"/>
    <col min="16" max="16384" width="10" style="69"/>
  </cols>
  <sheetData>
    <row r="1" ht="18" customHeight="1" spans="1:7">
      <c r="A1" s="135" t="s">
        <v>171</v>
      </c>
      <c r="B1" s="71"/>
      <c r="G1" s="71"/>
    </row>
    <row r="2" ht="31.35" customHeight="1" spans="1:16">
      <c r="A2" s="70" t="s">
        <v>172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ht="14.25" customHeight="1" spans="1:16">
      <c r="A3" s="71"/>
      <c r="B3" s="71"/>
      <c r="C3" s="71"/>
      <c r="D3" s="71"/>
      <c r="E3" s="71"/>
      <c r="F3" s="71"/>
      <c r="G3" s="71"/>
      <c r="H3" s="71"/>
      <c r="I3" s="71"/>
      <c r="J3" s="71"/>
      <c r="P3" s="137" t="s">
        <v>2</v>
      </c>
    </row>
    <row r="4" ht="14.25" customHeight="1" spans="1:16">
      <c r="A4" s="78" t="s">
        <v>118</v>
      </c>
      <c r="B4" s="78"/>
      <c r="C4" s="78" t="s">
        <v>162</v>
      </c>
      <c r="D4" s="78"/>
      <c r="E4" s="78" t="s">
        <v>119</v>
      </c>
      <c r="F4" s="78"/>
      <c r="G4" s="122" t="s">
        <v>59</v>
      </c>
      <c r="H4" s="72" t="s">
        <v>163</v>
      </c>
      <c r="I4" s="72"/>
      <c r="J4" s="72" t="s">
        <v>120</v>
      </c>
      <c r="K4" s="87" t="s">
        <v>91</v>
      </c>
      <c r="L4" s="78" t="s">
        <v>92</v>
      </c>
      <c r="M4" s="78"/>
      <c r="N4" s="78"/>
      <c r="O4" s="76"/>
      <c r="P4" s="88" t="s">
        <v>5</v>
      </c>
    </row>
    <row r="5" ht="27.2" customHeight="1" spans="1:16">
      <c r="A5" s="78" t="s">
        <v>89</v>
      </c>
      <c r="B5" s="78" t="s">
        <v>90</v>
      </c>
      <c r="C5" s="78" t="s">
        <v>89</v>
      </c>
      <c r="D5" s="78" t="s">
        <v>90</v>
      </c>
      <c r="E5" s="78" t="s">
        <v>89</v>
      </c>
      <c r="F5" s="78" t="s">
        <v>90</v>
      </c>
      <c r="G5" s="136"/>
      <c r="H5" s="74" t="s">
        <v>164</v>
      </c>
      <c r="I5" s="74" t="s">
        <v>165</v>
      </c>
      <c r="J5" s="74"/>
      <c r="K5" s="74"/>
      <c r="L5" s="138" t="s">
        <v>65</v>
      </c>
      <c r="M5" s="138" t="s">
        <v>166</v>
      </c>
      <c r="N5" s="138" t="s">
        <v>167</v>
      </c>
      <c r="O5" s="75" t="s">
        <v>168</v>
      </c>
      <c r="P5" s="88"/>
    </row>
    <row r="6" ht="14.25" customHeight="1" spans="1:16">
      <c r="A6" s="78" t="s">
        <v>74</v>
      </c>
      <c r="B6" s="78"/>
      <c r="C6" s="78"/>
      <c r="D6" s="78"/>
      <c r="E6" s="78"/>
      <c r="F6" s="78"/>
      <c r="G6" s="78"/>
      <c r="H6" s="78"/>
      <c r="I6" s="78"/>
      <c r="J6" s="78" t="s">
        <v>93</v>
      </c>
      <c r="K6" s="78">
        <v>2</v>
      </c>
      <c r="L6" s="78" t="s">
        <v>169</v>
      </c>
      <c r="M6" s="78">
        <v>4</v>
      </c>
      <c r="N6" s="78">
        <v>5</v>
      </c>
      <c r="O6" s="76">
        <v>6</v>
      </c>
      <c r="P6" s="88"/>
    </row>
    <row r="7" ht="14.25" customHeight="1" spans="1:16">
      <c r="A7" s="78" t="s">
        <v>61</v>
      </c>
      <c r="B7" s="78"/>
      <c r="C7" s="78"/>
      <c r="D7" s="78"/>
      <c r="E7" s="78"/>
      <c r="F7" s="78"/>
      <c r="G7" s="78"/>
      <c r="H7" s="78"/>
      <c r="I7" s="78"/>
      <c r="J7" s="80"/>
      <c r="K7" s="80"/>
      <c r="L7" s="80"/>
      <c r="M7" s="80"/>
      <c r="N7" s="80"/>
      <c r="O7" s="89"/>
      <c r="P7" s="82"/>
    </row>
    <row r="8" ht="43.2" spans="1:16">
      <c r="A8" s="82"/>
      <c r="B8" s="82"/>
      <c r="C8" s="82"/>
      <c r="D8" s="82"/>
      <c r="E8" s="82"/>
      <c r="F8" s="82"/>
      <c r="G8" s="81" t="s">
        <v>173</v>
      </c>
      <c r="H8" s="82"/>
      <c r="I8" s="82"/>
      <c r="J8" s="82"/>
      <c r="K8" s="82"/>
      <c r="L8" s="82"/>
      <c r="M8" s="82"/>
      <c r="N8" s="80"/>
      <c r="O8" s="89"/>
      <c r="P8" s="139" t="s">
        <v>174</v>
      </c>
    </row>
    <row r="9" ht="43.2" spans="1:16">
      <c r="A9" s="82"/>
      <c r="B9" s="82"/>
      <c r="C9" s="82"/>
      <c r="D9" s="82"/>
      <c r="E9" s="82"/>
      <c r="F9" s="82"/>
      <c r="G9" s="84" t="s">
        <v>175</v>
      </c>
      <c r="H9" s="82"/>
      <c r="I9" s="82"/>
      <c r="J9" s="82"/>
      <c r="K9" s="82"/>
      <c r="L9" s="82"/>
      <c r="M9" s="82"/>
      <c r="N9" s="80"/>
      <c r="O9" s="89"/>
      <c r="P9" s="139" t="s">
        <v>174</v>
      </c>
    </row>
    <row r="10" spans="1:16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0"/>
      <c r="O10" s="89"/>
      <c r="P10" s="82"/>
    </row>
    <row r="11" spans="1:16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0"/>
      <c r="O11" s="89"/>
      <c r="P11" s="82"/>
    </row>
    <row r="12" spans="1:16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0"/>
      <c r="O12" s="89"/>
      <c r="P12" s="82"/>
    </row>
    <row r="13" spans="1:16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0"/>
      <c r="O13" s="89"/>
      <c r="P13" s="82"/>
    </row>
    <row r="14" spans="1:1">
      <c r="A14" s="85" t="s">
        <v>56</v>
      </c>
    </row>
  </sheetData>
  <mergeCells count="13">
    <mergeCell ref="A2:P2"/>
    <mergeCell ref="A3:J3"/>
    <mergeCell ref="A4:B4"/>
    <mergeCell ref="C4:D4"/>
    <mergeCell ref="E4:F4"/>
    <mergeCell ref="H4:I4"/>
    <mergeCell ref="L4:O4"/>
    <mergeCell ref="A6:I6"/>
    <mergeCell ref="A7:I7"/>
    <mergeCell ref="G4:G5"/>
    <mergeCell ref="J4:J5"/>
    <mergeCell ref="K4:K5"/>
    <mergeCell ref="P4:P6"/>
  </mergeCells>
  <pageMargins left="0.75" right="0.75" top="1" bottom="1" header="0.5" footer="0.5"/>
  <pageSetup paperSize="9" scale="4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P14"/>
  <sheetViews>
    <sheetView view="pageBreakPreview" zoomScaleNormal="100" topLeftCell="C1" workbookViewId="0">
      <selection activeCell="G8" sqref="G8:G9"/>
    </sheetView>
  </sheetViews>
  <sheetFormatPr defaultColWidth="10" defaultRowHeight="14.4"/>
  <cols>
    <col min="1" max="2" width="26.8796296296296" style="69" customWidth="1"/>
    <col min="3" max="3" width="26" style="69" customWidth="1"/>
    <col min="4" max="4" width="25.1296296296296" style="69" customWidth="1"/>
    <col min="5" max="5" width="26" style="69" customWidth="1"/>
    <col min="6" max="6" width="25.1296296296296" style="69" customWidth="1"/>
    <col min="7" max="7" width="38.8796296296296" style="69" customWidth="1"/>
    <col min="8" max="9" width="20.5" style="69" customWidth="1"/>
    <col min="10" max="12" width="15.3796296296296" style="69" customWidth="1"/>
    <col min="13" max="15" width="9.75" style="69" customWidth="1"/>
    <col min="16" max="16384" width="10" style="69"/>
  </cols>
  <sheetData>
    <row r="1" ht="22" customHeight="1" spans="1:7">
      <c r="A1" s="135" t="s">
        <v>176</v>
      </c>
      <c r="B1" s="71"/>
      <c r="G1" s="71"/>
    </row>
    <row r="2" ht="31.35" customHeight="1" spans="1:16">
      <c r="A2" s="70" t="s">
        <v>177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ht="14.25" customHeight="1" spans="1:16">
      <c r="A3" s="71"/>
      <c r="B3" s="71"/>
      <c r="C3" s="71"/>
      <c r="D3" s="71"/>
      <c r="E3" s="71"/>
      <c r="F3" s="71"/>
      <c r="G3" s="71"/>
      <c r="H3" s="71"/>
      <c r="I3" s="71"/>
      <c r="J3" s="71"/>
      <c r="P3" s="137" t="s">
        <v>2</v>
      </c>
    </row>
    <row r="4" ht="14.25" customHeight="1" spans="1:16">
      <c r="A4" s="78" t="s">
        <v>118</v>
      </c>
      <c r="B4" s="78"/>
      <c r="C4" s="78" t="s">
        <v>162</v>
      </c>
      <c r="D4" s="78"/>
      <c r="E4" s="78" t="s">
        <v>119</v>
      </c>
      <c r="F4" s="78"/>
      <c r="G4" s="122" t="s">
        <v>59</v>
      </c>
      <c r="H4" s="72" t="s">
        <v>163</v>
      </c>
      <c r="I4" s="72"/>
      <c r="J4" s="72" t="s">
        <v>120</v>
      </c>
      <c r="K4" s="87" t="s">
        <v>91</v>
      </c>
      <c r="L4" s="78" t="s">
        <v>92</v>
      </c>
      <c r="M4" s="78"/>
      <c r="N4" s="78"/>
      <c r="O4" s="76"/>
      <c r="P4" s="88" t="s">
        <v>5</v>
      </c>
    </row>
    <row r="5" ht="27.2" customHeight="1" spans="1:16">
      <c r="A5" s="78" t="s">
        <v>89</v>
      </c>
      <c r="B5" s="78" t="s">
        <v>90</v>
      </c>
      <c r="C5" s="78" t="s">
        <v>89</v>
      </c>
      <c r="D5" s="78" t="s">
        <v>90</v>
      </c>
      <c r="E5" s="78" t="s">
        <v>89</v>
      </c>
      <c r="F5" s="78" t="s">
        <v>90</v>
      </c>
      <c r="G5" s="136"/>
      <c r="H5" s="74" t="s">
        <v>164</v>
      </c>
      <c r="I5" s="74" t="s">
        <v>165</v>
      </c>
      <c r="J5" s="74"/>
      <c r="K5" s="74"/>
      <c r="L5" s="138" t="s">
        <v>65</v>
      </c>
      <c r="M5" s="138" t="s">
        <v>166</v>
      </c>
      <c r="N5" s="138" t="s">
        <v>167</v>
      </c>
      <c r="O5" s="75" t="s">
        <v>168</v>
      </c>
      <c r="P5" s="88"/>
    </row>
    <row r="6" ht="14.25" customHeight="1" spans="1:16">
      <c r="A6" s="78" t="s">
        <v>74</v>
      </c>
      <c r="B6" s="78"/>
      <c r="C6" s="78"/>
      <c r="D6" s="78"/>
      <c r="E6" s="78"/>
      <c r="F6" s="78"/>
      <c r="G6" s="78"/>
      <c r="H6" s="78"/>
      <c r="I6" s="78"/>
      <c r="J6" s="78" t="s">
        <v>93</v>
      </c>
      <c r="K6" s="78">
        <v>2</v>
      </c>
      <c r="L6" s="78" t="s">
        <v>169</v>
      </c>
      <c r="M6" s="78">
        <v>4</v>
      </c>
      <c r="N6" s="78">
        <v>5</v>
      </c>
      <c r="O6" s="76">
        <v>6</v>
      </c>
      <c r="P6" s="88"/>
    </row>
    <row r="7" ht="14.25" customHeight="1" spans="1:16">
      <c r="A7" s="78" t="s">
        <v>61</v>
      </c>
      <c r="B7" s="78"/>
      <c r="C7" s="78"/>
      <c r="D7" s="78"/>
      <c r="E7" s="78"/>
      <c r="F7" s="78"/>
      <c r="G7" s="78"/>
      <c r="H7" s="78"/>
      <c r="I7" s="78"/>
      <c r="J7" s="80"/>
      <c r="K7" s="80"/>
      <c r="L7" s="80"/>
      <c r="M7" s="80"/>
      <c r="N7" s="80"/>
      <c r="O7" s="89"/>
      <c r="P7" s="82"/>
    </row>
    <row r="8" ht="43.2" spans="1:16">
      <c r="A8" s="82"/>
      <c r="B8" s="82"/>
      <c r="C8" s="82"/>
      <c r="D8" s="82"/>
      <c r="E8" s="82"/>
      <c r="F8" s="82"/>
      <c r="G8" s="81" t="s">
        <v>101</v>
      </c>
      <c r="H8" s="82"/>
      <c r="I8" s="82"/>
      <c r="J8" s="82"/>
      <c r="K8" s="82"/>
      <c r="L8" s="82"/>
      <c r="M8" s="82"/>
      <c r="N8" s="80"/>
      <c r="O8" s="89"/>
      <c r="P8" s="139" t="s">
        <v>178</v>
      </c>
    </row>
    <row r="9" ht="43.2" spans="1:16">
      <c r="A9" s="82"/>
      <c r="B9" s="82"/>
      <c r="C9" s="82"/>
      <c r="D9" s="82"/>
      <c r="E9" s="82"/>
      <c r="F9" s="82"/>
      <c r="G9" s="84" t="s">
        <v>102</v>
      </c>
      <c r="H9" s="82"/>
      <c r="I9" s="82"/>
      <c r="J9" s="82"/>
      <c r="K9" s="82"/>
      <c r="L9" s="82"/>
      <c r="M9" s="82"/>
      <c r="N9" s="80"/>
      <c r="O9" s="89"/>
      <c r="P9" s="139" t="s">
        <v>178</v>
      </c>
    </row>
    <row r="10" spans="1:16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0"/>
      <c r="O10" s="89"/>
      <c r="P10" s="82"/>
    </row>
    <row r="11" spans="1:16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0"/>
      <c r="O11" s="89"/>
      <c r="P11" s="82"/>
    </row>
    <row r="12" spans="1:16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0"/>
      <c r="O12" s="89"/>
      <c r="P12" s="82"/>
    </row>
    <row r="13" spans="1:16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0"/>
      <c r="O13" s="89"/>
      <c r="P13" s="82"/>
    </row>
    <row r="14" spans="1:1">
      <c r="A14" s="85" t="s">
        <v>56</v>
      </c>
    </row>
  </sheetData>
  <mergeCells count="13">
    <mergeCell ref="A2:P2"/>
    <mergeCell ref="A3:J3"/>
    <mergeCell ref="A4:B4"/>
    <mergeCell ref="C4:D4"/>
    <mergeCell ref="E4:F4"/>
    <mergeCell ref="H4:I4"/>
    <mergeCell ref="L4:O4"/>
    <mergeCell ref="A6:I6"/>
    <mergeCell ref="A7:I7"/>
    <mergeCell ref="G4:G5"/>
    <mergeCell ref="J4:J5"/>
    <mergeCell ref="K4:K5"/>
    <mergeCell ref="P4:P6"/>
  </mergeCells>
  <pageMargins left="0.75" right="0.75" top="1" bottom="1" header="0.5" footer="0.5"/>
  <pageSetup paperSize="9" scale="4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W15"/>
  <sheetViews>
    <sheetView view="pageBreakPreview" zoomScaleNormal="100" workbookViewId="0">
      <selection activeCell="A2" sqref="A2:W2"/>
    </sheetView>
  </sheetViews>
  <sheetFormatPr defaultColWidth="10" defaultRowHeight="14.4"/>
  <cols>
    <col min="1" max="2" width="16.3796296296296" customWidth="1"/>
    <col min="3" max="3" width="26" customWidth="1"/>
    <col min="4" max="4" width="25.1296296296296" customWidth="1"/>
    <col min="5" max="5" width="26" customWidth="1"/>
    <col min="6" max="6" width="25.1296296296296" customWidth="1"/>
    <col min="7" max="7" width="22.3796296296296" customWidth="1"/>
    <col min="8" max="8" width="18.3796296296296" customWidth="1"/>
    <col min="9" max="9" width="15" customWidth="1"/>
    <col min="10" max="10" width="12.5" style="120" customWidth="1"/>
    <col min="11" max="11" width="12" customWidth="1"/>
    <col min="12" max="12" width="10.8796296296296" customWidth="1"/>
    <col min="13" max="13" width="11.1296296296296" customWidth="1"/>
    <col min="14" max="14" width="10" customWidth="1"/>
    <col min="15" max="15" width="12.3796296296296" customWidth="1"/>
    <col min="16" max="16" width="10.1296296296296" customWidth="1"/>
    <col min="17" max="17" width="15.3796296296296" customWidth="1"/>
    <col min="18" max="18" width="10.3796296296296" customWidth="1"/>
    <col min="19" max="19" width="13.1296296296296" customWidth="1"/>
    <col min="20" max="20" width="11.25" customWidth="1"/>
    <col min="21" max="21" width="13" customWidth="1"/>
    <col min="22" max="22" width="11" customWidth="1"/>
  </cols>
  <sheetData>
    <row r="1" ht="22" customHeight="1" spans="1:7">
      <c r="A1" s="2" t="s">
        <v>179</v>
      </c>
      <c r="B1" s="2"/>
      <c r="C1" s="2"/>
      <c r="D1" s="2"/>
      <c r="E1" s="2"/>
      <c r="F1" s="2"/>
      <c r="G1" s="2"/>
    </row>
    <row r="2" s="119" customFormat="1" ht="29.45" customHeight="1" spans="1:23">
      <c r="A2" s="70" t="s">
        <v>180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</row>
    <row r="3" ht="13.9" customHeight="1" spans="1:23">
      <c r="A3" s="121"/>
      <c r="B3" s="121"/>
      <c r="C3" s="121"/>
      <c r="D3" s="121"/>
      <c r="E3" s="121"/>
      <c r="F3" s="121"/>
      <c r="G3" s="121"/>
      <c r="H3" s="121"/>
      <c r="I3" s="121"/>
      <c r="J3" s="126"/>
      <c r="K3" s="121"/>
      <c r="P3" s="127"/>
      <c r="W3" s="130" t="s">
        <v>2</v>
      </c>
    </row>
    <row r="4" ht="14.25" customHeight="1" spans="1:23">
      <c r="A4" s="78" t="s">
        <v>118</v>
      </c>
      <c r="B4" s="78"/>
      <c r="C4" s="122" t="s">
        <v>162</v>
      </c>
      <c r="D4" s="72"/>
      <c r="E4" s="72" t="s">
        <v>119</v>
      </c>
      <c r="F4" s="72"/>
      <c r="G4" s="123" t="s">
        <v>59</v>
      </c>
      <c r="H4" s="123" t="s">
        <v>163</v>
      </c>
      <c r="I4" s="123"/>
      <c r="J4" s="72" t="s">
        <v>120</v>
      </c>
      <c r="K4" s="72" t="s">
        <v>91</v>
      </c>
      <c r="L4" s="72"/>
      <c r="M4" s="72"/>
      <c r="N4" s="72"/>
      <c r="O4" s="72"/>
      <c r="P4" s="72"/>
      <c r="Q4" s="72" t="s">
        <v>92</v>
      </c>
      <c r="R4" s="72"/>
      <c r="S4" s="72"/>
      <c r="T4" s="72"/>
      <c r="U4" s="72"/>
      <c r="V4" s="87"/>
      <c r="W4" s="117" t="s">
        <v>5</v>
      </c>
    </row>
    <row r="5" ht="27.2" customHeight="1" spans="1:23">
      <c r="A5" s="78" t="s">
        <v>89</v>
      </c>
      <c r="B5" s="78" t="s">
        <v>90</v>
      </c>
      <c r="C5" s="78" t="s">
        <v>89</v>
      </c>
      <c r="D5" s="78" t="s">
        <v>90</v>
      </c>
      <c r="E5" s="78" t="s">
        <v>89</v>
      </c>
      <c r="F5" s="78" t="s">
        <v>90</v>
      </c>
      <c r="G5" s="124"/>
      <c r="H5" s="124" t="s">
        <v>164</v>
      </c>
      <c r="I5" s="124" t="s">
        <v>165</v>
      </c>
      <c r="J5" s="74"/>
      <c r="K5" s="74" t="s">
        <v>65</v>
      </c>
      <c r="L5" s="74" t="s">
        <v>181</v>
      </c>
      <c r="M5" s="74" t="s">
        <v>182</v>
      </c>
      <c r="N5" s="74" t="s">
        <v>183</v>
      </c>
      <c r="O5" s="74" t="s">
        <v>184</v>
      </c>
      <c r="P5" s="74" t="s">
        <v>185</v>
      </c>
      <c r="Q5" s="74" t="s">
        <v>65</v>
      </c>
      <c r="R5" s="74" t="s">
        <v>181</v>
      </c>
      <c r="S5" s="74" t="s">
        <v>182</v>
      </c>
      <c r="T5" s="74" t="s">
        <v>183</v>
      </c>
      <c r="U5" s="74" t="s">
        <v>184</v>
      </c>
      <c r="V5" s="73" t="s">
        <v>185</v>
      </c>
      <c r="W5" s="117"/>
    </row>
    <row r="6" ht="19.5" customHeight="1" spans="1:23">
      <c r="A6" s="125" t="s">
        <v>74</v>
      </c>
      <c r="B6" s="125"/>
      <c r="C6" s="125"/>
      <c r="D6" s="125"/>
      <c r="E6" s="125"/>
      <c r="F6" s="125"/>
      <c r="G6" s="125"/>
      <c r="H6" s="125"/>
      <c r="I6" s="125"/>
      <c r="J6" s="125" t="s">
        <v>186</v>
      </c>
      <c r="K6" s="125" t="s">
        <v>187</v>
      </c>
      <c r="L6" s="125">
        <v>3</v>
      </c>
      <c r="M6" s="125">
        <v>4</v>
      </c>
      <c r="N6" s="125">
        <v>5</v>
      </c>
      <c r="O6" s="125">
        <v>6</v>
      </c>
      <c r="P6" s="125">
        <v>7</v>
      </c>
      <c r="Q6" s="125" t="s">
        <v>188</v>
      </c>
      <c r="R6" s="125">
        <v>9</v>
      </c>
      <c r="S6" s="125">
        <v>10</v>
      </c>
      <c r="T6" s="125">
        <v>11</v>
      </c>
      <c r="U6" s="125">
        <v>12</v>
      </c>
      <c r="V6" s="131">
        <v>13</v>
      </c>
      <c r="W6" s="117"/>
    </row>
    <row r="7" s="120" customFormat="1" ht="24.95" customHeight="1" spans="1:23">
      <c r="A7" s="125" t="s">
        <v>61</v>
      </c>
      <c r="B7" s="125"/>
      <c r="C7" s="125"/>
      <c r="D7" s="125"/>
      <c r="E7" s="125"/>
      <c r="F7" s="125"/>
      <c r="G7" s="125"/>
      <c r="H7" s="125"/>
      <c r="I7" s="125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32"/>
      <c r="W7" s="129"/>
    </row>
    <row r="8" ht="28.8" spans="1:23">
      <c r="A8" s="118"/>
      <c r="B8" s="118"/>
      <c r="C8" s="118"/>
      <c r="D8" s="118"/>
      <c r="E8" s="118"/>
      <c r="F8" s="118"/>
      <c r="G8" s="81" t="s">
        <v>101</v>
      </c>
      <c r="H8" s="118"/>
      <c r="I8" s="118"/>
      <c r="J8" s="129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33"/>
      <c r="W8" s="134" t="s">
        <v>189</v>
      </c>
    </row>
    <row r="9" ht="28.8" spans="1:23">
      <c r="A9" s="118"/>
      <c r="B9" s="118"/>
      <c r="C9" s="118"/>
      <c r="D9" s="118"/>
      <c r="E9" s="118"/>
      <c r="F9" s="118"/>
      <c r="G9" s="84" t="s">
        <v>102</v>
      </c>
      <c r="H9" s="118"/>
      <c r="I9" s="118"/>
      <c r="J9" s="129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33"/>
      <c r="W9" s="134" t="s">
        <v>189</v>
      </c>
    </row>
    <row r="10" spans="1:23">
      <c r="A10" s="118"/>
      <c r="B10" s="118"/>
      <c r="C10" s="118"/>
      <c r="D10" s="118"/>
      <c r="E10" s="118"/>
      <c r="F10" s="118"/>
      <c r="G10" s="118"/>
      <c r="H10" s="118"/>
      <c r="I10" s="118"/>
      <c r="J10" s="129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33"/>
      <c r="W10" s="118"/>
    </row>
    <row r="11" spans="1:23">
      <c r="A11" s="118"/>
      <c r="B11" s="118"/>
      <c r="C11" s="118"/>
      <c r="D11" s="118"/>
      <c r="E11" s="118"/>
      <c r="F11" s="118"/>
      <c r="G11" s="118"/>
      <c r="H11" s="118"/>
      <c r="I11" s="118"/>
      <c r="J11" s="129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33"/>
      <c r="W11" s="118"/>
    </row>
    <row r="12" spans="1:23">
      <c r="A12" s="118"/>
      <c r="B12" s="118"/>
      <c r="C12" s="118"/>
      <c r="D12" s="118"/>
      <c r="E12" s="118"/>
      <c r="F12" s="118"/>
      <c r="G12" s="118"/>
      <c r="H12" s="118"/>
      <c r="I12" s="118"/>
      <c r="J12" s="129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33"/>
      <c r="W12" s="118"/>
    </row>
    <row r="13" spans="1:23">
      <c r="A13" s="118"/>
      <c r="B13" s="118"/>
      <c r="C13" s="118"/>
      <c r="D13" s="118"/>
      <c r="E13" s="118"/>
      <c r="F13" s="118"/>
      <c r="G13" s="118"/>
      <c r="H13" s="118"/>
      <c r="I13" s="118"/>
      <c r="J13" s="129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33"/>
      <c r="W13" s="118"/>
    </row>
    <row r="14" spans="1:23">
      <c r="A14" s="118"/>
      <c r="B14" s="118"/>
      <c r="C14" s="118"/>
      <c r="D14" s="118"/>
      <c r="E14" s="118"/>
      <c r="F14" s="118"/>
      <c r="G14" s="118"/>
      <c r="H14" s="118"/>
      <c r="I14" s="118"/>
      <c r="J14" s="129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33"/>
      <c r="W14" s="118"/>
    </row>
    <row r="15" spans="1:1">
      <c r="A15" s="85" t="s">
        <v>56</v>
      </c>
    </row>
  </sheetData>
  <mergeCells count="14">
    <mergeCell ref="A1:G1"/>
    <mergeCell ref="A2:W2"/>
    <mergeCell ref="A3:K3"/>
    <mergeCell ref="A4:B4"/>
    <mergeCell ref="C4:D4"/>
    <mergeCell ref="E4:F4"/>
    <mergeCell ref="H4:I4"/>
    <mergeCell ref="K4:P4"/>
    <mergeCell ref="Q4:V4"/>
    <mergeCell ref="A6:I6"/>
    <mergeCell ref="A7:I7"/>
    <mergeCell ref="G4:G5"/>
    <mergeCell ref="J4:J5"/>
    <mergeCell ref="W4:W6"/>
  </mergeCells>
  <pageMargins left="0.75" right="0.75" top="1" bottom="1" header="0.5" footer="0.5"/>
  <pageSetup paperSize="9" scale="3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Z15"/>
  <sheetViews>
    <sheetView view="pageBreakPreview" zoomScaleNormal="100" workbookViewId="0">
      <selection activeCell="F11" sqref="F11"/>
    </sheetView>
  </sheetViews>
  <sheetFormatPr defaultColWidth="9" defaultRowHeight="14.4"/>
  <cols>
    <col min="1" max="1" width="19.8796296296296" customWidth="1"/>
    <col min="2" max="2" width="9.44444444444444"/>
    <col min="3" max="3" width="12" customWidth="1"/>
    <col min="4" max="4" width="11" customWidth="1"/>
    <col min="5" max="5" width="9" style="1"/>
    <col min="6" max="6" width="14.25" customWidth="1"/>
    <col min="7" max="8" width="11.5" customWidth="1"/>
    <col min="11" max="11" width="9" style="1"/>
    <col min="14" max="14" width="14.3796296296296" customWidth="1"/>
    <col min="17" max="17" width="9" style="1"/>
    <col min="20" max="20" width="12.75" customWidth="1"/>
  </cols>
  <sheetData>
    <row r="1" ht="20.4" spans="1:25">
      <c r="A1" s="2" t="s">
        <v>190</v>
      </c>
      <c r="B1" s="2"/>
      <c r="C1" s="2"/>
      <c r="D1" s="2"/>
      <c r="E1" s="2"/>
      <c r="F1" s="2"/>
      <c r="G1" s="2"/>
      <c r="H1" s="90"/>
      <c r="I1" s="90"/>
      <c r="J1" s="90"/>
      <c r="K1" s="114"/>
      <c r="L1" s="90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</row>
    <row r="2" spans="1:25">
      <c r="A2" s="85" t="s">
        <v>191</v>
      </c>
      <c r="B2" s="91"/>
      <c r="C2" s="91"/>
      <c r="D2" s="91"/>
      <c r="E2" s="92"/>
      <c r="F2" s="91"/>
      <c r="G2" s="91"/>
      <c r="H2" s="91"/>
      <c r="I2" s="91"/>
      <c r="J2" s="91"/>
      <c r="K2" s="92"/>
      <c r="L2" s="91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ht="17.4" spans="1:26">
      <c r="A3" s="70" t="s">
        <v>192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pans="1:26">
      <c r="A4" s="71"/>
      <c r="B4" s="93"/>
      <c r="C4" s="93"/>
      <c r="D4" s="93"/>
      <c r="E4" s="94"/>
      <c r="F4" s="93"/>
      <c r="G4" s="93"/>
      <c r="H4" s="93"/>
      <c r="I4" s="93"/>
      <c r="J4" s="93"/>
      <c r="K4" s="94"/>
      <c r="L4" s="93"/>
      <c r="M4" s="93"/>
      <c r="N4" s="93"/>
      <c r="O4" s="93"/>
      <c r="P4" s="93"/>
      <c r="Q4" s="94"/>
      <c r="R4" s="93"/>
      <c r="S4" s="93"/>
      <c r="T4" s="93"/>
      <c r="U4" s="93"/>
      <c r="V4" s="93"/>
      <c r="W4" s="93"/>
      <c r="X4" s="93"/>
      <c r="Z4" s="116" t="s">
        <v>2</v>
      </c>
    </row>
    <row r="5" ht="30" customHeight="1" spans="1:26">
      <c r="A5" s="95" t="s">
        <v>59</v>
      </c>
      <c r="B5" s="96" t="s">
        <v>86</v>
      </c>
      <c r="C5" s="97"/>
      <c r="D5" s="97"/>
      <c r="E5" s="97"/>
      <c r="F5" s="97"/>
      <c r="G5" s="98"/>
      <c r="H5" s="96" t="s">
        <v>66</v>
      </c>
      <c r="I5" s="97"/>
      <c r="J5" s="97"/>
      <c r="K5" s="97"/>
      <c r="L5" s="97"/>
      <c r="M5" s="98"/>
      <c r="N5" s="96" t="s">
        <v>67</v>
      </c>
      <c r="O5" s="97"/>
      <c r="P5" s="97"/>
      <c r="Q5" s="97"/>
      <c r="R5" s="97"/>
      <c r="S5" s="98"/>
      <c r="T5" s="96" t="s">
        <v>68</v>
      </c>
      <c r="U5" s="97"/>
      <c r="V5" s="97"/>
      <c r="W5" s="97"/>
      <c r="X5" s="97"/>
      <c r="Y5" s="98"/>
      <c r="Z5" s="117" t="s">
        <v>5</v>
      </c>
    </row>
    <row r="6" ht="30.95" customHeight="1" spans="1:26">
      <c r="A6" s="99"/>
      <c r="B6" s="95" t="s">
        <v>61</v>
      </c>
      <c r="C6" s="100" t="s">
        <v>193</v>
      </c>
      <c r="D6" s="101" t="s">
        <v>194</v>
      </c>
      <c r="E6" s="102" t="s">
        <v>195</v>
      </c>
      <c r="F6" s="102"/>
      <c r="G6" s="102"/>
      <c r="H6" s="95" t="s">
        <v>61</v>
      </c>
      <c r="I6" s="100" t="s">
        <v>193</v>
      </c>
      <c r="J6" s="101" t="s">
        <v>194</v>
      </c>
      <c r="K6" s="102" t="s">
        <v>195</v>
      </c>
      <c r="L6" s="102"/>
      <c r="M6" s="102"/>
      <c r="N6" s="95" t="s">
        <v>61</v>
      </c>
      <c r="O6" s="100" t="s">
        <v>193</v>
      </c>
      <c r="P6" s="101" t="s">
        <v>194</v>
      </c>
      <c r="Q6" s="102" t="s">
        <v>195</v>
      </c>
      <c r="R6" s="102"/>
      <c r="S6" s="102"/>
      <c r="T6" s="95" t="s">
        <v>61</v>
      </c>
      <c r="U6" s="100" t="s">
        <v>193</v>
      </c>
      <c r="V6" s="101" t="s">
        <v>194</v>
      </c>
      <c r="W6" s="102" t="s">
        <v>195</v>
      </c>
      <c r="X6" s="102"/>
      <c r="Y6" s="102"/>
      <c r="Z6" s="117"/>
    </row>
    <row r="7" ht="36" customHeight="1" spans="1:26">
      <c r="A7" s="103"/>
      <c r="B7" s="103"/>
      <c r="C7" s="104"/>
      <c r="D7" s="104"/>
      <c r="E7" s="102" t="s">
        <v>65</v>
      </c>
      <c r="F7" s="105" t="s">
        <v>196</v>
      </c>
      <c r="G7" s="105" t="s">
        <v>197</v>
      </c>
      <c r="H7" s="103"/>
      <c r="I7" s="104"/>
      <c r="J7" s="104"/>
      <c r="K7" s="102" t="s">
        <v>65</v>
      </c>
      <c r="L7" s="105" t="s">
        <v>196</v>
      </c>
      <c r="M7" s="105" t="s">
        <v>197</v>
      </c>
      <c r="N7" s="103"/>
      <c r="O7" s="104"/>
      <c r="P7" s="104"/>
      <c r="Q7" s="102" t="s">
        <v>65</v>
      </c>
      <c r="R7" s="105" t="s">
        <v>196</v>
      </c>
      <c r="S7" s="105" t="s">
        <v>197</v>
      </c>
      <c r="T7" s="103"/>
      <c r="U7" s="104"/>
      <c r="V7" s="104"/>
      <c r="W7" s="105" t="s">
        <v>65</v>
      </c>
      <c r="X7" s="105" t="s">
        <v>196</v>
      </c>
      <c r="Y7" s="105" t="s">
        <v>197</v>
      </c>
      <c r="Z7" s="117"/>
    </row>
    <row r="8" ht="28" customHeight="1" spans="1:26">
      <c r="A8" s="106" t="s">
        <v>198</v>
      </c>
      <c r="B8" s="106" t="s">
        <v>199</v>
      </c>
      <c r="C8" s="106" t="s">
        <v>200</v>
      </c>
      <c r="D8" s="106" t="s">
        <v>201</v>
      </c>
      <c r="E8" s="106" t="s">
        <v>96</v>
      </c>
      <c r="F8" s="106" t="s">
        <v>202</v>
      </c>
      <c r="G8" s="106" t="s">
        <v>203</v>
      </c>
      <c r="H8" s="106" t="s">
        <v>204</v>
      </c>
      <c r="I8" s="106">
        <v>8</v>
      </c>
      <c r="J8" s="106">
        <v>9</v>
      </c>
      <c r="K8" s="106" t="s">
        <v>205</v>
      </c>
      <c r="L8" s="106">
        <v>11</v>
      </c>
      <c r="M8" s="106">
        <v>12</v>
      </c>
      <c r="N8" s="106" t="s">
        <v>206</v>
      </c>
      <c r="O8" s="106">
        <v>14</v>
      </c>
      <c r="P8" s="106">
        <v>15</v>
      </c>
      <c r="Q8" s="106" t="s">
        <v>207</v>
      </c>
      <c r="R8" s="106">
        <v>17</v>
      </c>
      <c r="S8" s="106">
        <v>18</v>
      </c>
      <c r="T8" s="106" t="s">
        <v>208</v>
      </c>
      <c r="U8" s="106">
        <v>20</v>
      </c>
      <c r="V8" s="106">
        <v>21</v>
      </c>
      <c r="W8" s="106" t="s">
        <v>209</v>
      </c>
      <c r="X8" s="106">
        <v>23</v>
      </c>
      <c r="Y8" s="106">
        <v>24</v>
      </c>
      <c r="Z8" s="117"/>
    </row>
    <row r="9" spans="1:26">
      <c r="A9" s="107" t="s">
        <v>61</v>
      </c>
      <c r="B9" s="108"/>
      <c r="C9" s="108"/>
      <c r="D9" s="108"/>
      <c r="E9" s="109"/>
      <c r="F9" s="108"/>
      <c r="G9" s="108"/>
      <c r="H9" s="108"/>
      <c r="I9" s="108"/>
      <c r="J9" s="108"/>
      <c r="K9" s="109"/>
      <c r="L9" s="108"/>
      <c r="M9" s="108"/>
      <c r="N9" s="108"/>
      <c r="O9" s="108"/>
      <c r="P9" s="108"/>
      <c r="Q9" s="109"/>
      <c r="R9" s="108"/>
      <c r="S9" s="108"/>
      <c r="T9" s="108"/>
      <c r="U9" s="108"/>
      <c r="V9" s="108"/>
      <c r="W9" s="108"/>
      <c r="X9" s="108"/>
      <c r="Y9" s="108"/>
      <c r="Z9" s="118"/>
    </row>
    <row r="10" ht="25.2" spans="1:26">
      <c r="A10" s="81" t="s">
        <v>101</v>
      </c>
      <c r="B10" s="110">
        <v>7.65</v>
      </c>
      <c r="C10" s="108">
        <v>0</v>
      </c>
      <c r="D10" s="108">
        <v>0</v>
      </c>
      <c r="E10" s="110">
        <v>7.65</v>
      </c>
      <c r="F10" s="110">
        <v>7.65</v>
      </c>
      <c r="G10" s="108">
        <v>0</v>
      </c>
      <c r="H10" s="110">
        <v>7.65</v>
      </c>
      <c r="I10" s="108">
        <v>0</v>
      </c>
      <c r="J10" s="108">
        <v>0</v>
      </c>
      <c r="K10" s="110">
        <v>7.65</v>
      </c>
      <c r="L10" s="110">
        <v>7.65</v>
      </c>
      <c r="M10" s="108">
        <v>0</v>
      </c>
      <c r="N10" s="108">
        <v>0</v>
      </c>
      <c r="O10" s="108">
        <v>0</v>
      </c>
      <c r="P10" s="108">
        <v>0</v>
      </c>
      <c r="Q10" s="108">
        <v>0</v>
      </c>
      <c r="R10" s="108">
        <v>0</v>
      </c>
      <c r="S10" s="108">
        <v>0</v>
      </c>
      <c r="T10" s="108">
        <v>0</v>
      </c>
      <c r="U10" s="108">
        <v>0</v>
      </c>
      <c r="V10" s="108">
        <v>0</v>
      </c>
      <c r="W10" s="108">
        <v>0</v>
      </c>
      <c r="X10" s="108">
        <v>0</v>
      </c>
      <c r="Y10" s="108">
        <v>0</v>
      </c>
      <c r="Z10" s="108">
        <v>0</v>
      </c>
    </row>
    <row r="11" ht="25.2" spans="1:26">
      <c r="A11" s="84" t="s">
        <v>102</v>
      </c>
      <c r="B11" s="110">
        <v>7.65</v>
      </c>
      <c r="C11" s="108">
        <v>0</v>
      </c>
      <c r="D11" s="108">
        <v>0</v>
      </c>
      <c r="E11" s="110">
        <v>7.65</v>
      </c>
      <c r="F11" s="110">
        <v>7.65</v>
      </c>
      <c r="G11" s="108">
        <v>0</v>
      </c>
      <c r="H11" s="110">
        <v>7.65</v>
      </c>
      <c r="I11" s="108">
        <v>0</v>
      </c>
      <c r="J11" s="108">
        <v>0</v>
      </c>
      <c r="K11" s="110">
        <v>7.65</v>
      </c>
      <c r="L11" s="110">
        <v>7.65</v>
      </c>
      <c r="M11" s="108">
        <v>0</v>
      </c>
      <c r="N11" s="108">
        <v>0</v>
      </c>
      <c r="O11" s="108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0</v>
      </c>
      <c r="U11" s="108">
        <v>0</v>
      </c>
      <c r="V11" s="108">
        <v>0</v>
      </c>
      <c r="W11" s="108">
        <v>0</v>
      </c>
      <c r="X11" s="108">
        <v>0</v>
      </c>
      <c r="Y11" s="108">
        <v>0</v>
      </c>
      <c r="Z11" s="108">
        <v>0</v>
      </c>
    </row>
    <row r="12" spans="1:26">
      <c r="A12" s="111"/>
      <c r="B12" s="108"/>
      <c r="C12" s="108"/>
      <c r="D12" s="108"/>
      <c r="E12" s="109"/>
      <c r="F12" s="108"/>
      <c r="G12" s="108"/>
      <c r="H12" s="108"/>
      <c r="I12" s="108"/>
      <c r="J12" s="108"/>
      <c r="K12" s="109"/>
      <c r="L12" s="108"/>
      <c r="M12" s="108"/>
      <c r="N12" s="108"/>
      <c r="O12" s="108"/>
      <c r="P12" s="108"/>
      <c r="Q12" s="109"/>
      <c r="R12" s="108"/>
      <c r="S12" s="108"/>
      <c r="T12" s="108"/>
      <c r="U12" s="108"/>
      <c r="V12" s="108"/>
      <c r="W12" s="108"/>
      <c r="X12" s="108"/>
      <c r="Y12" s="108"/>
      <c r="Z12" s="118"/>
    </row>
    <row r="13" spans="1:26">
      <c r="A13" s="111"/>
      <c r="B13" s="108"/>
      <c r="C13" s="108"/>
      <c r="D13" s="108"/>
      <c r="E13" s="109"/>
      <c r="F13" s="108"/>
      <c r="G13" s="108"/>
      <c r="H13" s="108"/>
      <c r="I13" s="108"/>
      <c r="J13" s="108"/>
      <c r="K13" s="109"/>
      <c r="L13" s="108"/>
      <c r="M13" s="108"/>
      <c r="N13" s="108"/>
      <c r="O13" s="108"/>
      <c r="P13" s="108"/>
      <c r="Q13" s="109"/>
      <c r="R13" s="108"/>
      <c r="S13" s="108"/>
      <c r="T13" s="108"/>
      <c r="U13" s="108"/>
      <c r="V13" s="108"/>
      <c r="W13" s="108"/>
      <c r="X13" s="108"/>
      <c r="Y13" s="108"/>
      <c r="Z13" s="118"/>
    </row>
    <row r="14" spans="1:26">
      <c r="A14" s="112"/>
      <c r="B14" s="108"/>
      <c r="C14" s="108"/>
      <c r="D14" s="108"/>
      <c r="E14" s="109"/>
      <c r="F14" s="108"/>
      <c r="G14" s="108"/>
      <c r="H14" s="108"/>
      <c r="I14" s="108"/>
      <c r="J14" s="108"/>
      <c r="K14" s="109"/>
      <c r="L14" s="108"/>
      <c r="M14" s="108"/>
      <c r="N14" s="108"/>
      <c r="O14" s="108"/>
      <c r="P14" s="108"/>
      <c r="Q14" s="109"/>
      <c r="R14" s="108"/>
      <c r="S14" s="108"/>
      <c r="T14" s="108"/>
      <c r="U14" s="108"/>
      <c r="V14" s="108"/>
      <c r="W14" s="108"/>
      <c r="X14" s="108"/>
      <c r="Y14" s="108"/>
      <c r="Z14" s="118"/>
    </row>
    <row r="15" ht="17" customHeight="1" spans="1:1">
      <c r="A15" s="113" t="s">
        <v>210</v>
      </c>
    </row>
  </sheetData>
  <mergeCells count="24">
    <mergeCell ref="A1:G1"/>
    <mergeCell ref="A3:Z3"/>
    <mergeCell ref="B5:G5"/>
    <mergeCell ref="H5:M5"/>
    <mergeCell ref="N5:S5"/>
    <mergeCell ref="T5:Y5"/>
    <mergeCell ref="E6:G6"/>
    <mergeCell ref="K6:M6"/>
    <mergeCell ref="Q6:S6"/>
    <mergeCell ref="W6:Y6"/>
    <mergeCell ref="A5:A7"/>
    <mergeCell ref="B6:B7"/>
    <mergeCell ref="C6:C7"/>
    <mergeCell ref="D6:D7"/>
    <mergeCell ref="H6:H7"/>
    <mergeCell ref="I6:I7"/>
    <mergeCell ref="J6:J7"/>
    <mergeCell ref="N6:N7"/>
    <mergeCell ref="O6:O7"/>
    <mergeCell ref="P6:P7"/>
    <mergeCell ref="T6:T7"/>
    <mergeCell ref="U6:U7"/>
    <mergeCell ref="V6:V7"/>
    <mergeCell ref="Z5:Z8"/>
  </mergeCells>
  <pageMargins left="0.75" right="0.75" top="1" bottom="1" header="0.5" footer="0.5"/>
  <pageSetup paperSize="9" scale="4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L16"/>
  <sheetViews>
    <sheetView view="pageBreakPreview" zoomScaleNormal="90" workbookViewId="0">
      <selection activeCell="B9" sqref="B9"/>
    </sheetView>
  </sheetViews>
  <sheetFormatPr defaultColWidth="10" defaultRowHeight="14.4"/>
  <cols>
    <col min="1" max="1" width="32.6296296296296" style="69" customWidth="1"/>
    <col min="2" max="2" width="28.8796296296296" style="69" customWidth="1"/>
    <col min="3" max="3" width="29" style="69" customWidth="1"/>
    <col min="4" max="6" width="15.3796296296296" style="69" customWidth="1"/>
    <col min="7" max="7" width="18.3796296296296" style="69" customWidth="1"/>
    <col min="8" max="8" width="15.3796296296296" style="69" customWidth="1"/>
    <col min="9" max="11" width="18" style="69" customWidth="1"/>
    <col min="12" max="12" width="9.75" style="69" customWidth="1"/>
    <col min="13" max="16384" width="10" style="69"/>
  </cols>
  <sheetData>
    <row r="1" ht="23" customHeight="1" spans="1:7">
      <c r="A1" s="2" t="s">
        <v>211</v>
      </c>
      <c r="B1" s="2"/>
      <c r="C1" s="2"/>
      <c r="D1" s="2"/>
      <c r="E1" s="2"/>
      <c r="F1" s="2"/>
      <c r="G1" s="2"/>
    </row>
    <row r="2" ht="28.9" customHeight="1" spans="1:12">
      <c r="A2" s="70" t="s">
        <v>212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ht="14.25" customHeight="1" spans="1:12">
      <c r="A3" s="71"/>
      <c r="B3" s="71"/>
      <c r="C3" s="71"/>
      <c r="D3" s="71"/>
      <c r="L3" s="86" t="s">
        <v>2</v>
      </c>
    </row>
    <row r="4" ht="27.95" customHeight="1" spans="1:12">
      <c r="A4" s="72" t="s">
        <v>59</v>
      </c>
      <c r="B4" s="72" t="s">
        <v>163</v>
      </c>
      <c r="C4" s="72"/>
      <c r="D4" s="72" t="s">
        <v>213</v>
      </c>
      <c r="E4" s="72" t="s">
        <v>214</v>
      </c>
      <c r="F4" s="73" t="s">
        <v>215</v>
      </c>
      <c r="G4" s="72" t="s">
        <v>216</v>
      </c>
      <c r="H4" s="72" t="s">
        <v>217</v>
      </c>
      <c r="I4" s="72"/>
      <c r="J4" s="72"/>
      <c r="K4" s="87"/>
      <c r="L4" s="88" t="s">
        <v>5</v>
      </c>
    </row>
    <row r="5" ht="27" customHeight="1" spans="1:12">
      <c r="A5" s="74"/>
      <c r="B5" s="74" t="s">
        <v>164</v>
      </c>
      <c r="C5" s="74" t="s">
        <v>165</v>
      </c>
      <c r="D5" s="74"/>
      <c r="E5" s="74"/>
      <c r="F5" s="75"/>
      <c r="G5" s="74"/>
      <c r="H5" s="74" t="s">
        <v>65</v>
      </c>
      <c r="I5" s="74" t="s">
        <v>218</v>
      </c>
      <c r="J5" s="74" t="s">
        <v>219</v>
      </c>
      <c r="K5" s="73" t="s">
        <v>220</v>
      </c>
      <c r="L5" s="88"/>
    </row>
    <row r="6" ht="14.25" customHeight="1" spans="1:12">
      <c r="A6" s="76" t="s">
        <v>74</v>
      </c>
      <c r="B6" s="77"/>
      <c r="C6" s="77"/>
      <c r="D6" s="77"/>
      <c r="E6" s="77"/>
      <c r="F6" s="77"/>
      <c r="G6" s="78">
        <v>1</v>
      </c>
      <c r="H6" s="78" t="s">
        <v>76</v>
      </c>
      <c r="I6" s="78">
        <v>3</v>
      </c>
      <c r="J6" s="78">
        <v>4</v>
      </c>
      <c r="K6" s="76">
        <v>5</v>
      </c>
      <c r="L6" s="88"/>
    </row>
    <row r="7" ht="14.25" customHeight="1" spans="1:12">
      <c r="A7" s="78" t="s">
        <v>61</v>
      </c>
      <c r="B7" s="78"/>
      <c r="C7" s="78"/>
      <c r="D7" s="78"/>
      <c r="E7" s="78"/>
      <c r="F7" s="76"/>
      <c r="G7" s="79"/>
      <c r="H7" s="80"/>
      <c r="I7" s="80"/>
      <c r="J7" s="80"/>
      <c r="K7" s="89"/>
      <c r="L7" s="82"/>
    </row>
    <row r="8" spans="1:12">
      <c r="A8" s="81" t="s">
        <v>101</v>
      </c>
      <c r="B8" s="82"/>
      <c r="C8" s="82"/>
      <c r="D8" s="82"/>
      <c r="E8" s="82"/>
      <c r="F8" s="83"/>
      <c r="G8" s="82"/>
      <c r="H8" s="82"/>
      <c r="I8" s="82"/>
      <c r="J8" s="82"/>
      <c r="K8" s="83"/>
      <c r="L8" s="82"/>
    </row>
    <row r="9" ht="25.2" spans="1:12">
      <c r="A9" s="84" t="s">
        <v>102</v>
      </c>
      <c r="B9" s="82"/>
      <c r="C9" s="82"/>
      <c r="D9" s="82"/>
      <c r="E9" s="82"/>
      <c r="F9" s="83"/>
      <c r="G9" s="82"/>
      <c r="H9" s="82"/>
      <c r="I9" s="82"/>
      <c r="J9" s="82"/>
      <c r="K9" s="83"/>
      <c r="L9" s="82"/>
    </row>
    <row r="10" spans="1:12">
      <c r="A10" s="82"/>
      <c r="B10" s="82"/>
      <c r="C10" s="82"/>
      <c r="D10" s="82"/>
      <c r="E10" s="82"/>
      <c r="F10" s="83"/>
      <c r="G10" s="82"/>
      <c r="H10" s="82"/>
      <c r="I10" s="82"/>
      <c r="J10" s="82"/>
      <c r="K10" s="83"/>
      <c r="L10" s="82"/>
    </row>
    <row r="11" spans="1:12">
      <c r="A11" s="82"/>
      <c r="B11" s="82"/>
      <c r="C11" s="82"/>
      <c r="D11" s="82"/>
      <c r="E11" s="82"/>
      <c r="F11" s="83"/>
      <c r="G11" s="82"/>
      <c r="H11" s="82"/>
      <c r="I11" s="82"/>
      <c r="J11" s="82"/>
      <c r="K11" s="83"/>
      <c r="L11" s="82"/>
    </row>
    <row r="12" spans="1:12">
      <c r="A12" s="82"/>
      <c r="B12" s="82"/>
      <c r="C12" s="82"/>
      <c r="D12" s="82"/>
      <c r="E12" s="82"/>
      <c r="F12" s="83"/>
      <c r="G12" s="82"/>
      <c r="H12" s="82"/>
      <c r="I12" s="82"/>
      <c r="J12" s="82"/>
      <c r="K12" s="83"/>
      <c r="L12" s="82"/>
    </row>
    <row r="13" spans="1:12">
      <c r="A13" s="82"/>
      <c r="B13" s="82"/>
      <c r="C13" s="82"/>
      <c r="D13" s="82"/>
      <c r="E13" s="82"/>
      <c r="F13" s="83"/>
      <c r="G13" s="82"/>
      <c r="H13" s="82"/>
      <c r="I13" s="82"/>
      <c r="J13" s="82"/>
      <c r="K13" s="83"/>
      <c r="L13" s="82"/>
    </row>
    <row r="14" spans="1:12">
      <c r="A14" s="82"/>
      <c r="B14" s="82"/>
      <c r="C14" s="82"/>
      <c r="D14" s="82"/>
      <c r="E14" s="82"/>
      <c r="F14" s="83"/>
      <c r="G14" s="82"/>
      <c r="H14" s="82"/>
      <c r="I14" s="82"/>
      <c r="J14" s="82"/>
      <c r="K14" s="83"/>
      <c r="L14" s="82"/>
    </row>
    <row r="15" spans="1:12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3"/>
      <c r="L15" s="82"/>
    </row>
    <row r="16" spans="1:1">
      <c r="A16" s="85" t="s">
        <v>56</v>
      </c>
    </row>
  </sheetData>
  <mergeCells count="13">
    <mergeCell ref="A1:G1"/>
    <mergeCell ref="A2:L2"/>
    <mergeCell ref="A3:D3"/>
    <mergeCell ref="B4:C4"/>
    <mergeCell ref="H4:K4"/>
    <mergeCell ref="A6:F6"/>
    <mergeCell ref="A7:F7"/>
    <mergeCell ref="A4:A5"/>
    <mergeCell ref="D4:D5"/>
    <mergeCell ref="E4:E5"/>
    <mergeCell ref="F4:F5"/>
    <mergeCell ref="G4:G5"/>
    <mergeCell ref="L4:L6"/>
  </mergeCells>
  <pageMargins left="0.751388888888889" right="0.751388888888889" top="1" bottom="1" header="0.5" footer="0.5"/>
  <pageSetup paperSize="9" scale="56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I46"/>
  <sheetViews>
    <sheetView zoomScale="80" zoomScaleNormal="80" topLeftCell="A17" workbookViewId="0">
      <selection activeCell="L17" sqref="L17"/>
    </sheetView>
  </sheetViews>
  <sheetFormatPr defaultColWidth="9" defaultRowHeight="14.4"/>
  <cols>
    <col min="2" max="2" width="10" customWidth="1"/>
    <col min="4" max="4" width="12.1296296296296" customWidth="1"/>
    <col min="5" max="5" width="13.5" style="1" customWidth="1"/>
    <col min="7" max="7" width="10.5" customWidth="1"/>
    <col min="8" max="8" width="9" style="1"/>
  </cols>
  <sheetData>
    <row r="1" ht="20.4" spans="1:9">
      <c r="A1" s="2" t="s">
        <v>221</v>
      </c>
      <c r="B1" s="2"/>
      <c r="C1" s="2" t="s">
        <v>222</v>
      </c>
      <c r="D1" s="2"/>
      <c r="E1" s="3"/>
      <c r="F1" s="2"/>
      <c r="G1" s="2"/>
      <c r="H1" s="4"/>
      <c r="I1" s="60"/>
    </row>
    <row r="2" ht="20.4" spans="1:9">
      <c r="A2" s="5" t="s">
        <v>223</v>
      </c>
      <c r="B2" s="6"/>
      <c r="C2" s="6"/>
      <c r="D2" s="6"/>
      <c r="E2" s="6"/>
      <c r="F2" s="6"/>
      <c r="G2" s="6"/>
      <c r="H2" s="6"/>
      <c r="I2" s="6"/>
    </row>
    <row r="3" spans="1:9">
      <c r="A3" s="7" t="s">
        <v>224</v>
      </c>
      <c r="B3" s="7"/>
      <c r="C3" s="7"/>
      <c r="D3" s="7"/>
      <c r="E3" s="7"/>
      <c r="F3" s="7"/>
      <c r="G3" s="7"/>
      <c r="H3" s="7"/>
      <c r="I3" s="7"/>
    </row>
    <row r="4" spans="1:9">
      <c r="A4" s="8" t="s">
        <v>225</v>
      </c>
      <c r="B4" s="8"/>
      <c r="C4" s="8"/>
      <c r="D4" s="8"/>
      <c r="E4" s="7" t="s">
        <v>226</v>
      </c>
      <c r="F4" s="8"/>
      <c r="G4" s="8"/>
      <c r="H4" s="7" t="s">
        <v>227</v>
      </c>
      <c r="I4" s="8"/>
    </row>
    <row r="5" spans="1:9">
      <c r="A5" s="9" t="s">
        <v>163</v>
      </c>
      <c r="B5" s="9"/>
      <c r="C5" s="10" t="s">
        <v>228</v>
      </c>
      <c r="D5" s="11"/>
      <c r="E5" s="11"/>
      <c r="F5" s="11"/>
      <c r="G5" s="11"/>
      <c r="H5" s="11"/>
      <c r="I5" s="61"/>
    </row>
    <row r="6" ht="24" spans="1:9">
      <c r="A6" s="9" t="s">
        <v>229</v>
      </c>
      <c r="B6" s="9"/>
      <c r="C6" s="12" t="s">
        <v>230</v>
      </c>
      <c r="D6" s="12"/>
      <c r="E6" s="12"/>
      <c r="F6" s="9" t="s">
        <v>231</v>
      </c>
      <c r="G6" s="12" t="s">
        <v>232</v>
      </c>
      <c r="H6" s="12"/>
      <c r="I6" s="12"/>
    </row>
    <row r="7" spans="1:9">
      <c r="A7" s="13" t="s">
        <v>213</v>
      </c>
      <c r="B7" s="13"/>
      <c r="C7" s="14" t="s">
        <v>233</v>
      </c>
      <c r="D7" s="15"/>
      <c r="E7" s="16"/>
      <c r="F7" s="9" t="s">
        <v>234</v>
      </c>
      <c r="G7" s="17" t="s">
        <v>235</v>
      </c>
      <c r="H7" s="18"/>
      <c r="I7" s="62"/>
    </row>
    <row r="8" ht="24" spans="1:9">
      <c r="A8" s="13" t="s">
        <v>236</v>
      </c>
      <c r="B8" s="13"/>
      <c r="C8" s="19" t="s">
        <v>237</v>
      </c>
      <c r="D8" s="19"/>
      <c r="E8" s="19"/>
      <c r="F8" s="9" t="s">
        <v>238</v>
      </c>
      <c r="G8" s="10" t="s">
        <v>239</v>
      </c>
      <c r="H8" s="11"/>
      <c r="I8" s="61"/>
    </row>
    <row r="9" spans="1:9">
      <c r="A9" s="20" t="s">
        <v>240</v>
      </c>
      <c r="B9" s="21"/>
      <c r="C9" s="10" t="s">
        <v>241</v>
      </c>
      <c r="D9" s="11"/>
      <c r="E9" s="11"/>
      <c r="F9" s="11"/>
      <c r="G9" s="11"/>
      <c r="H9" s="11"/>
      <c r="I9" s="61"/>
    </row>
    <row r="10" spans="1:9">
      <c r="A10" s="22" t="s">
        <v>215</v>
      </c>
      <c r="B10" s="23"/>
      <c r="C10" s="24" t="s">
        <v>242</v>
      </c>
      <c r="D10" s="25"/>
      <c r="E10" s="26"/>
      <c r="F10" s="19" t="s">
        <v>243</v>
      </c>
      <c r="G10" s="19"/>
      <c r="H10" s="19"/>
      <c r="I10" s="19"/>
    </row>
    <row r="11" spans="1:9">
      <c r="A11" s="9" t="s">
        <v>244</v>
      </c>
      <c r="B11" s="9"/>
      <c r="C11" s="19">
        <v>10</v>
      </c>
      <c r="D11" s="19"/>
      <c r="E11" s="19"/>
      <c r="F11" s="10">
        <v>10</v>
      </c>
      <c r="G11" s="11"/>
      <c r="H11" s="11"/>
      <c r="I11" s="61"/>
    </row>
    <row r="12" spans="1:9">
      <c r="A12" s="27" t="s">
        <v>245</v>
      </c>
      <c r="B12" s="28"/>
      <c r="C12" s="29">
        <v>10</v>
      </c>
      <c r="D12" s="30"/>
      <c r="E12" s="31"/>
      <c r="F12" s="10">
        <v>10</v>
      </c>
      <c r="G12" s="11"/>
      <c r="H12" s="11"/>
      <c r="I12" s="61"/>
    </row>
    <row r="13" spans="1:9">
      <c r="A13" s="32" t="s">
        <v>246</v>
      </c>
      <c r="B13" s="32"/>
      <c r="C13" s="19">
        <v>0</v>
      </c>
      <c r="D13" s="19"/>
      <c r="E13" s="19"/>
      <c r="F13" s="29">
        <v>0</v>
      </c>
      <c r="G13" s="30"/>
      <c r="H13" s="30"/>
      <c r="I13" s="31"/>
    </row>
    <row r="14" spans="1:9">
      <c r="A14" s="32" t="s">
        <v>247</v>
      </c>
      <c r="B14" s="32"/>
      <c r="C14" s="19">
        <v>10</v>
      </c>
      <c r="D14" s="19"/>
      <c r="E14" s="19"/>
      <c r="F14" s="10">
        <v>10</v>
      </c>
      <c r="G14" s="11"/>
      <c r="H14" s="11"/>
      <c r="I14" s="61"/>
    </row>
    <row r="15" spans="1:9">
      <c r="A15" s="33" t="s">
        <v>248</v>
      </c>
      <c r="B15" s="34"/>
      <c r="C15" s="29">
        <v>0</v>
      </c>
      <c r="D15" s="30"/>
      <c r="E15" s="31"/>
      <c r="F15" s="10">
        <v>0</v>
      </c>
      <c r="G15" s="11"/>
      <c r="H15" s="11"/>
      <c r="I15" s="61"/>
    </row>
    <row r="16" spans="1:9">
      <c r="A16" s="12" t="s">
        <v>249</v>
      </c>
      <c r="B16" s="12"/>
      <c r="C16" s="12" t="s">
        <v>250</v>
      </c>
      <c r="D16" s="12"/>
      <c r="E16" s="12"/>
      <c r="F16" s="12" t="s">
        <v>251</v>
      </c>
      <c r="G16" s="12"/>
      <c r="H16" s="12"/>
      <c r="I16" s="12"/>
    </row>
    <row r="17" ht="119" customHeight="1" spans="1:9">
      <c r="A17" s="12"/>
      <c r="B17" s="12"/>
      <c r="C17" s="35" t="s">
        <v>252</v>
      </c>
      <c r="D17" s="36"/>
      <c r="E17" s="37"/>
      <c r="F17" s="38" t="s">
        <v>252</v>
      </c>
      <c r="G17" s="39"/>
      <c r="H17" s="39"/>
      <c r="I17" s="39"/>
    </row>
    <row r="18" spans="1:9">
      <c r="A18" s="40" t="s">
        <v>253</v>
      </c>
      <c r="B18" s="40" t="s">
        <v>254</v>
      </c>
      <c r="C18" s="40" t="s">
        <v>255</v>
      </c>
      <c r="D18" s="40" t="s">
        <v>256</v>
      </c>
      <c r="E18" s="40" t="s">
        <v>257</v>
      </c>
      <c r="F18" s="40" t="s">
        <v>255</v>
      </c>
      <c r="G18" s="40" t="s">
        <v>256</v>
      </c>
      <c r="H18" s="40" t="s">
        <v>257</v>
      </c>
      <c r="I18" s="40" t="s">
        <v>258</v>
      </c>
    </row>
    <row r="19" ht="24" spans="1:9">
      <c r="A19" s="40"/>
      <c r="B19" s="41" t="s">
        <v>259</v>
      </c>
      <c r="C19" s="42" t="s">
        <v>260</v>
      </c>
      <c r="D19" s="9" t="s">
        <v>261</v>
      </c>
      <c r="E19" s="12" t="s">
        <v>262</v>
      </c>
      <c r="F19" s="42" t="s">
        <v>260</v>
      </c>
      <c r="G19" s="9" t="s">
        <v>261</v>
      </c>
      <c r="H19" s="12" t="s">
        <v>262</v>
      </c>
      <c r="I19" s="63"/>
    </row>
    <row r="20" ht="21.6" spans="1:9">
      <c r="A20" s="40"/>
      <c r="B20" s="43"/>
      <c r="C20" s="44"/>
      <c r="D20" s="45" t="s">
        <v>263</v>
      </c>
      <c r="E20" s="46" t="s">
        <v>264</v>
      </c>
      <c r="F20" s="44"/>
      <c r="G20" s="45" t="s">
        <v>263</v>
      </c>
      <c r="H20" s="46" t="s">
        <v>264</v>
      </c>
      <c r="I20" s="63"/>
    </row>
    <row r="21" spans="1:9">
      <c r="A21" s="40"/>
      <c r="B21" s="43"/>
      <c r="C21" s="42" t="s">
        <v>265</v>
      </c>
      <c r="D21" s="42" t="s">
        <v>266</v>
      </c>
      <c r="E21" s="47">
        <v>0.9</v>
      </c>
      <c r="F21" s="42" t="s">
        <v>265</v>
      </c>
      <c r="G21" s="42" t="s">
        <v>266</v>
      </c>
      <c r="H21" s="47">
        <v>0.9</v>
      </c>
      <c r="I21" s="63"/>
    </row>
    <row r="22" spans="1:9">
      <c r="A22" s="40"/>
      <c r="B22" s="43"/>
      <c r="C22" s="44"/>
      <c r="D22" s="44"/>
      <c r="E22" s="44"/>
      <c r="F22" s="44"/>
      <c r="G22" s="44"/>
      <c r="H22" s="44"/>
      <c r="I22" s="63"/>
    </row>
    <row r="23" spans="1:9">
      <c r="A23" s="40"/>
      <c r="B23" s="43"/>
      <c r="C23" s="48"/>
      <c r="D23" s="48"/>
      <c r="E23" s="48"/>
      <c r="F23" s="48"/>
      <c r="G23" s="48"/>
      <c r="H23" s="48"/>
      <c r="I23" s="63"/>
    </row>
    <row r="24" spans="1:9">
      <c r="A24" s="40"/>
      <c r="B24" s="43"/>
      <c r="C24" s="42" t="s">
        <v>267</v>
      </c>
      <c r="D24" s="42" t="s">
        <v>268</v>
      </c>
      <c r="E24" s="42" t="s">
        <v>269</v>
      </c>
      <c r="F24" s="42" t="s">
        <v>267</v>
      </c>
      <c r="G24" s="42" t="s">
        <v>268</v>
      </c>
      <c r="H24" s="42" t="s">
        <v>269</v>
      </c>
      <c r="I24" s="63"/>
    </row>
    <row r="25" spans="1:9">
      <c r="A25" s="40"/>
      <c r="B25" s="43"/>
      <c r="C25" s="44"/>
      <c r="D25" s="44"/>
      <c r="E25" s="44"/>
      <c r="F25" s="44"/>
      <c r="G25" s="44"/>
      <c r="H25" s="44"/>
      <c r="I25" s="64"/>
    </row>
    <row r="26" spans="1:9">
      <c r="A26" s="40"/>
      <c r="B26" s="43"/>
      <c r="C26" s="48"/>
      <c r="D26" s="48"/>
      <c r="E26" s="48"/>
      <c r="F26" s="48"/>
      <c r="G26" s="48"/>
      <c r="H26" s="48"/>
      <c r="I26" s="64"/>
    </row>
    <row r="27" ht="24" spans="1:9">
      <c r="A27" s="40"/>
      <c r="B27" s="43"/>
      <c r="C27" s="42" t="s">
        <v>270</v>
      </c>
      <c r="D27" s="9" t="s">
        <v>271</v>
      </c>
      <c r="E27" s="12" t="s">
        <v>272</v>
      </c>
      <c r="F27" s="42" t="s">
        <v>270</v>
      </c>
      <c r="G27" s="9" t="s">
        <v>271</v>
      </c>
      <c r="H27" s="12" t="s">
        <v>272</v>
      </c>
      <c r="I27" s="64"/>
    </row>
    <row r="28" ht="24" spans="1:9">
      <c r="A28" s="40"/>
      <c r="B28" s="43"/>
      <c r="C28" s="44"/>
      <c r="D28" s="9" t="s">
        <v>273</v>
      </c>
      <c r="E28" s="12" t="s">
        <v>272</v>
      </c>
      <c r="F28" s="44"/>
      <c r="G28" s="9" t="s">
        <v>273</v>
      </c>
      <c r="H28" s="12" t="s">
        <v>272</v>
      </c>
      <c r="I28" s="64"/>
    </row>
    <row r="29" ht="36" spans="1:9">
      <c r="A29" s="40"/>
      <c r="B29" s="43"/>
      <c r="C29" s="44"/>
      <c r="D29" s="9" t="s">
        <v>274</v>
      </c>
      <c r="E29" s="42" t="s">
        <v>275</v>
      </c>
      <c r="F29" s="44"/>
      <c r="G29" s="9" t="s">
        <v>274</v>
      </c>
      <c r="H29" s="42" t="s">
        <v>275</v>
      </c>
      <c r="I29" s="64"/>
    </row>
    <row r="30" ht="36" spans="1:9">
      <c r="A30" s="40"/>
      <c r="B30" s="43"/>
      <c r="C30" s="44"/>
      <c r="D30" s="9" t="s">
        <v>276</v>
      </c>
      <c r="E30" s="42" t="s">
        <v>272</v>
      </c>
      <c r="F30" s="44"/>
      <c r="G30" s="9" t="s">
        <v>276</v>
      </c>
      <c r="H30" s="42" t="s">
        <v>272</v>
      </c>
      <c r="I30" s="64"/>
    </row>
    <row r="31" spans="1:9">
      <c r="A31" s="40"/>
      <c r="B31" s="41" t="s">
        <v>277</v>
      </c>
      <c r="C31" s="42" t="s">
        <v>278</v>
      </c>
      <c r="D31" s="42" t="s">
        <v>279</v>
      </c>
      <c r="E31" s="42" t="s">
        <v>280</v>
      </c>
      <c r="F31" s="42" t="s">
        <v>278</v>
      </c>
      <c r="G31" s="42" t="s">
        <v>279</v>
      </c>
      <c r="H31" s="42" t="s">
        <v>280</v>
      </c>
      <c r="I31" s="65"/>
    </row>
    <row r="32" spans="1:9">
      <c r="A32" s="40"/>
      <c r="B32" s="43"/>
      <c r="C32" s="44"/>
      <c r="D32" s="44"/>
      <c r="E32" s="44"/>
      <c r="F32" s="44"/>
      <c r="G32" s="44"/>
      <c r="H32" s="44"/>
      <c r="I32" s="66"/>
    </row>
    <row r="33" spans="1:9">
      <c r="A33" s="40"/>
      <c r="B33" s="43"/>
      <c r="C33" s="48"/>
      <c r="D33" s="48"/>
      <c r="E33" s="48"/>
      <c r="F33" s="48"/>
      <c r="G33" s="48"/>
      <c r="H33" s="48"/>
      <c r="I33" s="67"/>
    </row>
    <row r="34" spans="1:9">
      <c r="A34" s="40"/>
      <c r="B34" s="43"/>
      <c r="C34" s="42" t="s">
        <v>281</v>
      </c>
      <c r="D34" s="42" t="s">
        <v>282</v>
      </c>
      <c r="E34" s="42" t="s">
        <v>280</v>
      </c>
      <c r="F34" s="42" t="s">
        <v>281</v>
      </c>
      <c r="G34" s="42" t="s">
        <v>282</v>
      </c>
      <c r="H34" s="42" t="s">
        <v>280</v>
      </c>
      <c r="I34" s="65"/>
    </row>
    <row r="35" spans="1:9">
      <c r="A35" s="40"/>
      <c r="B35" s="43"/>
      <c r="C35" s="44"/>
      <c r="D35" s="44"/>
      <c r="E35" s="44"/>
      <c r="F35" s="44"/>
      <c r="G35" s="44"/>
      <c r="H35" s="44"/>
      <c r="I35" s="66"/>
    </row>
    <row r="36" spans="1:9">
      <c r="A36" s="40"/>
      <c r="B36" s="43"/>
      <c r="C36" s="48"/>
      <c r="D36" s="48"/>
      <c r="E36" s="48"/>
      <c r="F36" s="48"/>
      <c r="G36" s="48"/>
      <c r="H36" s="48"/>
      <c r="I36" s="67"/>
    </row>
    <row r="37" spans="1:9">
      <c r="A37" s="40"/>
      <c r="B37" s="43"/>
      <c r="C37" s="42" t="s">
        <v>283</v>
      </c>
      <c r="D37" s="42" t="s">
        <v>284</v>
      </c>
      <c r="E37" s="42" t="s">
        <v>280</v>
      </c>
      <c r="F37" s="42" t="s">
        <v>283</v>
      </c>
      <c r="G37" s="42" t="s">
        <v>284</v>
      </c>
      <c r="H37" s="42" t="s">
        <v>280</v>
      </c>
      <c r="I37" s="65"/>
    </row>
    <row r="38" spans="1:9">
      <c r="A38" s="40"/>
      <c r="B38" s="43"/>
      <c r="C38" s="44"/>
      <c r="D38" s="44"/>
      <c r="E38" s="44"/>
      <c r="F38" s="44"/>
      <c r="G38" s="44"/>
      <c r="H38" s="44"/>
      <c r="I38" s="66"/>
    </row>
    <row r="39" spans="1:9">
      <c r="A39" s="40"/>
      <c r="B39" s="43"/>
      <c r="C39" s="48"/>
      <c r="D39" s="48"/>
      <c r="E39" s="48"/>
      <c r="F39" s="48"/>
      <c r="G39" s="48"/>
      <c r="H39" s="48"/>
      <c r="I39" s="67"/>
    </row>
    <row r="40" spans="1:9">
      <c r="A40" s="40"/>
      <c r="B40" s="43"/>
      <c r="C40" s="42" t="s">
        <v>285</v>
      </c>
      <c r="D40" s="42" t="s">
        <v>286</v>
      </c>
      <c r="E40" s="42" t="s">
        <v>280</v>
      </c>
      <c r="F40" s="42" t="s">
        <v>285</v>
      </c>
      <c r="G40" s="42" t="s">
        <v>286</v>
      </c>
      <c r="H40" s="42" t="s">
        <v>280</v>
      </c>
      <c r="I40" s="64"/>
    </row>
    <row r="41" spans="1:9">
      <c r="A41" s="40"/>
      <c r="B41" s="43"/>
      <c r="C41" s="44"/>
      <c r="D41" s="44"/>
      <c r="E41" s="44"/>
      <c r="F41" s="44"/>
      <c r="G41" s="44"/>
      <c r="H41" s="44"/>
      <c r="I41" s="40"/>
    </row>
    <row r="42" spans="1:9">
      <c r="A42" s="40"/>
      <c r="B42" s="49"/>
      <c r="C42" s="48"/>
      <c r="D42" s="48"/>
      <c r="E42" s="48"/>
      <c r="F42" s="48"/>
      <c r="G42" s="48"/>
      <c r="H42" s="48"/>
      <c r="I42" s="40"/>
    </row>
    <row r="43" spans="1:9">
      <c r="A43" s="40"/>
      <c r="B43" s="50" t="s">
        <v>287</v>
      </c>
      <c r="C43" s="42" t="s">
        <v>288</v>
      </c>
      <c r="D43" s="42" t="s">
        <v>289</v>
      </c>
      <c r="E43" s="47" t="s">
        <v>290</v>
      </c>
      <c r="F43" s="42" t="s">
        <v>291</v>
      </c>
      <c r="G43" s="42" t="s">
        <v>289</v>
      </c>
      <c r="H43" s="47" t="s">
        <v>290</v>
      </c>
      <c r="I43" s="64"/>
    </row>
    <row r="44" spans="1:9">
      <c r="A44" s="40"/>
      <c r="B44" s="51"/>
      <c r="C44" s="44"/>
      <c r="D44" s="44"/>
      <c r="E44" s="52"/>
      <c r="F44" s="44"/>
      <c r="G44" s="44"/>
      <c r="H44" s="52"/>
      <c r="I44" s="68"/>
    </row>
    <row r="45" spans="1:9">
      <c r="A45" s="40"/>
      <c r="B45" s="53"/>
      <c r="C45" s="48"/>
      <c r="D45" s="48"/>
      <c r="E45" s="54"/>
      <c r="F45" s="48"/>
      <c r="G45" s="48"/>
      <c r="H45" s="54"/>
      <c r="I45" s="68"/>
    </row>
    <row r="46" spans="1:9">
      <c r="A46" s="55" t="s">
        <v>292</v>
      </c>
      <c r="B46" s="56"/>
      <c r="C46" s="57"/>
      <c r="D46" s="8"/>
      <c r="E46" s="7"/>
      <c r="F46" s="7"/>
      <c r="G46" s="58"/>
      <c r="H46" s="59"/>
      <c r="I46" s="56"/>
    </row>
  </sheetData>
  <mergeCells count="92">
    <mergeCell ref="A1:G1"/>
    <mergeCell ref="A2:I2"/>
    <mergeCell ref="A3:I3"/>
    <mergeCell ref="A5:B5"/>
    <mergeCell ref="C5:I5"/>
    <mergeCell ref="A6:B6"/>
    <mergeCell ref="C6:E6"/>
    <mergeCell ref="G6:I6"/>
    <mergeCell ref="A7:B7"/>
    <mergeCell ref="C7:E7"/>
    <mergeCell ref="G7:I7"/>
    <mergeCell ref="A8:B8"/>
    <mergeCell ref="C8:E8"/>
    <mergeCell ref="G8:I8"/>
    <mergeCell ref="A9:B9"/>
    <mergeCell ref="C9:I9"/>
    <mergeCell ref="A10:B10"/>
    <mergeCell ref="C10:E10"/>
    <mergeCell ref="F10:I10"/>
    <mergeCell ref="A11:B11"/>
    <mergeCell ref="C11:E11"/>
    <mergeCell ref="F11:I11"/>
    <mergeCell ref="A12:B12"/>
    <mergeCell ref="C12:E12"/>
    <mergeCell ref="F12:I12"/>
    <mergeCell ref="A13:B13"/>
    <mergeCell ref="C13:E13"/>
    <mergeCell ref="F13:I13"/>
    <mergeCell ref="A14:B14"/>
    <mergeCell ref="C14:E14"/>
    <mergeCell ref="F14:I14"/>
    <mergeCell ref="A15:B15"/>
    <mergeCell ref="C15:E15"/>
    <mergeCell ref="F15:I15"/>
    <mergeCell ref="C16:E16"/>
    <mergeCell ref="F16:I16"/>
    <mergeCell ref="C17:E17"/>
    <mergeCell ref="F17:I17"/>
    <mergeCell ref="A18:A45"/>
    <mergeCell ref="B19:B30"/>
    <mergeCell ref="B31:B42"/>
    <mergeCell ref="B43:B45"/>
    <mergeCell ref="C19:C20"/>
    <mergeCell ref="C21:C23"/>
    <mergeCell ref="C24:C26"/>
    <mergeCell ref="C27:C30"/>
    <mergeCell ref="C31:C33"/>
    <mergeCell ref="C34:C36"/>
    <mergeCell ref="C37:C39"/>
    <mergeCell ref="C40:C42"/>
    <mergeCell ref="C43:C45"/>
    <mergeCell ref="D21:D23"/>
    <mergeCell ref="D24:D26"/>
    <mergeCell ref="D31:D33"/>
    <mergeCell ref="D34:D36"/>
    <mergeCell ref="D37:D39"/>
    <mergeCell ref="D40:D42"/>
    <mergeCell ref="D43:D45"/>
    <mergeCell ref="E21:E23"/>
    <mergeCell ref="E24:E26"/>
    <mergeCell ref="E31:E33"/>
    <mergeCell ref="E34:E36"/>
    <mergeCell ref="E37:E39"/>
    <mergeCell ref="E40:E42"/>
    <mergeCell ref="E43:E45"/>
    <mergeCell ref="F19:F20"/>
    <mergeCell ref="F21:F23"/>
    <mergeCell ref="F24:F26"/>
    <mergeCell ref="F27:F30"/>
    <mergeCell ref="F31:F33"/>
    <mergeCell ref="F34:F36"/>
    <mergeCell ref="F37:F39"/>
    <mergeCell ref="F40:F42"/>
    <mergeCell ref="F43:F45"/>
    <mergeCell ref="G21:G23"/>
    <mergeCell ref="G24:G26"/>
    <mergeCell ref="G31:G33"/>
    <mergeCell ref="G34:G36"/>
    <mergeCell ref="G37:G39"/>
    <mergeCell ref="G40:G42"/>
    <mergeCell ref="G43:G45"/>
    <mergeCell ref="H21:H23"/>
    <mergeCell ref="H24:H26"/>
    <mergeCell ref="H31:H33"/>
    <mergeCell ref="H34:H36"/>
    <mergeCell ref="H37:H39"/>
    <mergeCell ref="H40:H42"/>
    <mergeCell ref="H43:H45"/>
    <mergeCell ref="I31:I33"/>
    <mergeCell ref="I34:I36"/>
    <mergeCell ref="I37:I39"/>
    <mergeCell ref="A16:B17"/>
  </mergeCells>
  <dataValidations count="2">
    <dataValidation type="list" allowBlank="1" showInputMessage="1" showErrorMessage="1" sqref="C7:E7">
      <formula1>"其他运转类项目,特定目标类项目,人员类项目"</formula1>
    </dataValidation>
    <dataValidation type="list" allowBlank="1" showInputMessage="1" showErrorMessage="1" sqref="G7:I7">
      <formula1>"经常性项目,非经常性项目"</formula1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1.部门收支预算总表</vt:lpstr>
      <vt:lpstr>2.部门收入预算总表</vt:lpstr>
      <vt:lpstr>3.部门支出预算总表</vt:lpstr>
      <vt:lpstr>4.基本支出预算总表</vt:lpstr>
      <vt:lpstr>5.项目支出预算总表</vt:lpstr>
      <vt:lpstr>6.政府性基金预算支出明细表</vt:lpstr>
      <vt:lpstr>7.国有资本经营预算支出明细表</vt:lpstr>
      <vt:lpstr>8.财政专户预算支出明细表</vt:lpstr>
      <vt:lpstr>9.单位资金预算支出明细表</vt:lpstr>
      <vt:lpstr>10.财政拨款“三公”经费预算支出明细表（含中央、省资金）</vt:lpstr>
      <vt:lpstr>11.政府采购预算明细表</vt:lpstr>
      <vt:lpstr>12.项目支出绩效目标表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封疆</cp:lastModifiedBy>
  <dcterms:created xsi:type="dcterms:W3CDTF">2022-01-27T11:32:00Z</dcterms:created>
  <dcterms:modified xsi:type="dcterms:W3CDTF">2025-05-07T08:55:43Z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false</vt:bool>
  </property>
  <property fmtid="{D5CDD505-2E9C-101B-9397-08002B2CF9AE}" pid="4" name="ICV">
    <vt:lpwstr>CF935556B56C4277AB37A39A79F45BD6_13</vt:lpwstr>
  </property>
</Properties>
</file>