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2" activeTab="2"/>
  </bookViews>
  <sheets>
    <sheet name="2024年政府性基金预算收入完成情况表" sheetId="1" r:id="rId1"/>
    <sheet name="2024年政府性基金预算支出完成情况表" sheetId="2" r:id="rId2"/>
    <sheet name="2025年政府性基金预算收支预算平衡表" sheetId="3" r:id="rId3"/>
    <sheet name="2025年政府性基金预算收入预计完成情况表" sheetId="4" r:id="rId4"/>
    <sheet name="西秀区2025年预计上解支出情况表" sheetId="6" r:id="rId5"/>
    <sheet name="Sheet1" sheetId="7" r:id="rId6"/>
  </sheets>
  <definedNames>
    <definedName name="_xlnm._FilterDatabase" localSheetId="1" hidden="1">'2024年政府性基金预算支出完成情况表'!$A$7:$F$61</definedName>
    <definedName name="_xlnm._FilterDatabase" localSheetId="2" hidden="1">'2025年政府性基金预算收支预算平衡表'!$A$6:$L$274</definedName>
    <definedName name="_xlnm.Print_Titles" localSheetId="1">'2024年政府性基金预算支出完成情况表'!$4:$6</definedName>
    <definedName name="_xlnm.Print_Titles" localSheetId="3">'2025年政府性基金预算收入预计完成情况表'!$4:$5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<sst xmlns="http://schemas.openxmlformats.org/spreadsheetml/2006/main" count="505" uniqueCount="402">
  <si>
    <t>附件3-1</t>
  </si>
  <si>
    <t>2024年政府性基金预算收入完成情况表</t>
  </si>
  <si>
    <t>编制单位：西秀区财政局</t>
  </si>
  <si>
    <t>单位：万元</t>
  </si>
  <si>
    <t>序号</t>
  </si>
  <si>
    <t>科目名称</t>
  </si>
  <si>
    <t>2024年完成数</t>
  </si>
  <si>
    <t>与2023年完成数比较</t>
  </si>
  <si>
    <t>2023年完成数</t>
  </si>
  <si>
    <t>同比增长%</t>
  </si>
  <si>
    <t>同比增减额</t>
  </si>
  <si>
    <t>栏次</t>
  </si>
  <si>
    <t>4=5/3</t>
  </si>
  <si>
    <t>5=2-3</t>
  </si>
  <si>
    <t>政府性基金收入合计</t>
  </si>
  <si>
    <t>国有土地收益基金收入</t>
  </si>
  <si>
    <t>农业土地开发资金收入</t>
  </si>
  <si>
    <t>国有土地使用权出让收入</t>
  </si>
  <si>
    <t>城市基础设施配套费收入</t>
  </si>
  <si>
    <t>污水处理费收入</t>
  </si>
  <si>
    <t xml:space="preserve">其他政府性基金收入  </t>
  </si>
  <si>
    <t>附件3-2</t>
  </si>
  <si>
    <t>2024年政府性基金预算支出完成情况表</t>
  </si>
  <si>
    <t>2021年一般公共预算支出完成情况表</t>
  </si>
  <si>
    <t>科目编码</t>
  </si>
  <si>
    <t>政府性基金支出合计</t>
  </si>
  <si>
    <t>社会保障和就业支出</t>
  </si>
  <si>
    <t xml:space="preserve">  大中型水库移民后期扶持基金支出</t>
  </si>
  <si>
    <t xml:space="preserve">    移民补助</t>
  </si>
  <si>
    <t xml:space="preserve">  小型水库移民扶助基金安排的支出</t>
  </si>
  <si>
    <t xml:space="preserve">     基础设施建设和经济发展</t>
  </si>
  <si>
    <t>城乡社区支出</t>
  </si>
  <si>
    <t xml:space="preserve">  国有土地使用权出让收入安排的支出</t>
  </si>
  <si>
    <t xml:space="preserve">    征地和拆迁补偿支出</t>
  </si>
  <si>
    <t xml:space="preserve">    城市建设支出</t>
  </si>
  <si>
    <t xml:space="preserve">    农村基础设施建设支出</t>
  </si>
  <si>
    <t xml:space="preserve">      补助被征地农民支出</t>
  </si>
  <si>
    <t xml:space="preserve">      棚户区改造支出</t>
  </si>
  <si>
    <t xml:space="preserve">       农业农村生态环境支出</t>
  </si>
  <si>
    <t xml:space="preserve">    其他国有土地使用权出让收入安排的支出</t>
  </si>
  <si>
    <t xml:space="preserve">  城市基础设施配套费安排的支出</t>
  </si>
  <si>
    <t xml:space="preserve">      城市公共设施</t>
  </si>
  <si>
    <t xml:space="preserve">  棚户区改造专项债券收入安排的支出  </t>
  </si>
  <si>
    <t xml:space="preserve">    其他棚户区改造专项债券收入安排的支出  </t>
  </si>
  <si>
    <t xml:space="preserve">   超长期特别国债安排的支出</t>
  </si>
  <si>
    <t xml:space="preserve">     城乡社区公共设施</t>
  </si>
  <si>
    <t>农林水支出</t>
  </si>
  <si>
    <t xml:space="preserve">  大中型水库库区基金安排的支出</t>
  </si>
  <si>
    <t xml:space="preserve">    基础设施建设和经济发展</t>
  </si>
  <si>
    <t xml:space="preserve">      其他重大水利工程建设基金支出</t>
  </si>
  <si>
    <t xml:space="preserve"> 大中型水库移民后期扶持基金支出</t>
  </si>
  <si>
    <t xml:space="preserve">      移民补助</t>
  </si>
  <si>
    <t xml:space="preserve">      基础设施建设和经济发展</t>
  </si>
  <si>
    <t>其他支出</t>
  </si>
  <si>
    <t xml:space="preserve">  其他政府性基金及对应专项债务收入安排的支出</t>
  </si>
  <si>
    <t xml:space="preserve">    其他政府性基金安排的支出</t>
  </si>
  <si>
    <t xml:space="preserve">     其他政府性基金债务收入安排的支出</t>
  </si>
  <si>
    <t xml:space="preserve">  抗疫特别国债财务基金支出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</si>
  <si>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</si>
  <si>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</si>
  <si>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</si>
  <si>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</si>
  <si>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</si>
  <si>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</si>
  <si>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</si>
  <si>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</si>
  <si>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</si>
  <si>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</si>
  <si>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棚户区改造专项债券付息支出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</si>
  <si>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</si>
  <si>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</si>
  <si>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</si>
  <si>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</si>
  <si>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棚户区改造专项债券发行费用支出</t>
  </si>
  <si>
    <t xml:space="preserve">      其他地方自行试点项目收益专项债券发行费用支出</t>
  </si>
  <si>
    <t xml:space="preserve">  抗疫特别国债安排的支出</t>
  </si>
  <si>
    <t xml:space="preserve">    抗疫相关支出</t>
  </si>
  <si>
    <t xml:space="preserve">      其他抗疫相关支出</t>
  </si>
  <si>
    <t>附件3-3</t>
  </si>
  <si>
    <t>2025年政府性基金预算收支预算平衡表</t>
  </si>
  <si>
    <t>收入</t>
  </si>
  <si>
    <t>支出</t>
  </si>
  <si>
    <t>项目</t>
  </si>
  <si>
    <t>2024年预算数</t>
  </si>
  <si>
    <t>2024年执行数</t>
  </si>
  <si>
    <t>2025年预算数</t>
  </si>
  <si>
    <t>金额</t>
  </si>
  <si>
    <t>为2024年预算数%</t>
  </si>
  <si>
    <t>为2024年执行数%</t>
  </si>
  <si>
    <t>4=3/1</t>
  </si>
  <si>
    <t>5=3/2</t>
  </si>
  <si>
    <t>10=9/7</t>
  </si>
  <si>
    <t>11=9/8</t>
  </si>
  <si>
    <t>一、农网还贷资金收入</t>
  </si>
  <si>
    <t>一、文化旅游体育与传媒支出</t>
  </si>
  <si>
    <t>二、海南省高等级公路车辆通行附加费收入</t>
  </si>
  <si>
    <t xml:space="preserve">   国家电影事业发展专项资金安排的支出</t>
  </si>
  <si>
    <t>三、国家电影事业发展专项资金收入</t>
  </si>
  <si>
    <t xml:space="preserve">      资助国产影片放映</t>
  </si>
  <si>
    <t>四、国有土地收益基金收入</t>
  </si>
  <si>
    <t xml:space="preserve">      资助影院建设</t>
  </si>
  <si>
    <t>五、农业土地开发资金收入</t>
  </si>
  <si>
    <t xml:space="preserve">      资助少数民族语电影译制</t>
  </si>
  <si>
    <t>六、国有土地使用权出让收入</t>
  </si>
  <si>
    <t xml:space="preserve">      购买农村电影公益性放映版权服务</t>
  </si>
  <si>
    <t xml:space="preserve">  土地出让价款收入</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</si>
  <si>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</si>
  <si>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</si>
  <si>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</si>
  <si>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</si>
  <si>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</si>
  <si>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</si>
  <si>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</si>
  <si>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</si>
  <si>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</si>
  <si>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七、大中型水库库区基金收入</t>
  </si>
  <si>
    <t xml:space="preserve">      地方旅游开发项目补助</t>
  </si>
  <si>
    <t>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</si>
  <si>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</si>
  <si>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</si>
  <si>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</si>
  <si>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</si>
  <si>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</si>
  <si>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九、城市基础设施配套费收入</t>
  </si>
  <si>
    <t xml:space="preserve">      其他国家电影事业发展专项资金对应专项债务收入支出</t>
  </si>
  <si>
    <t>十、小型水库移民扶助基金收入</t>
  </si>
  <si>
    <t xml:space="preserve">                                                                                                                                                                                                                                                                                                                                                                                                                                                                                                                                                                                                                                                                                                                                                                                                                                                                                                                                                                                                                                                                                                                                                                                                                                                                                                                                                                                                                                                                                                                                                                                                                                                                                                                                                                                                                                                                                                                                                                                                                                                                                                                                                                                                                                                                                                                                                                                                                                                                                                                                                                                                                                                                                                                                                                                                                                                                                                                                                                                                                                                                                                                                                                                                                                                                                                                                                                                                                                                                                                                                                                                                                                                                                                                                                                                                                                                                                                                                                                                                                                                                                                                                                                                                                                                                                                                                                                                                                                                                                                                                                                                                                                                                                                                                                                                                                                                                                                                                                                                                                                                                                                                                                                                                                                                                                                                                                                                                                                                                                                                                                                                                                                                                                                                                                                                                                                                                                                                                                                                                                                                                                                                                                                                                                                                                                                                                                                                                                                                                                                                                                                                                                                                                                                                                                                                                                                                                                                                                                                                                                                                                                                                                                                                                                                                                                                                                                                                                                                                                                                                                                                                                                                                                                                                                                                                                                                                                                                                                                                                                                                                                                                                                                                                                                                                                                                                                                                                                                                                                                                                                                                                                                                                                                                                                                                                                                                                                                                                                                                                                                                                                                                                                                                                                                                                                                                                                                                                                                                                                                                                                                                                                                                                                                                                                                                                                                                                                                                                                                                                                                                                                                                                                                                                                                                                                                                                                                                                                                                                                                                                                                                                                                                                                                                                                                                                                                                                                                                                                                                                                                                                                                                                                                                                                                                                                                                                                                                                                                                                                                                                                                                                                                                                                                                                                                                                                                                                                                                                                                                                                                                                                                                                                                                                                                                                                                                                                                                                                                                                                                                                                                                                                                                                                                                                                                                                                                                                                                                                                                                                                                                                                                                                                                                                                                                                                                                                                                                                                                                                                                                                                                                                                                                                                                                                                                                                                                                                                                                                                                                                                                                                                                                                                                                                                                                                                                                                                                                                                                                                                                                                                                                                                                                                                                                                                                                                                                                                                                                                                                                                                                                                                                                                                                                                                                                                                                                                                                                                                                                                                                                                                                                                                                                                                                                                                                                                                                                                                                                                                                                                                                                                                                                                                                                                                                                                                                                                                                                                                                                                                                                                                                                                                                                                                                                                                                                                                                                                                                                                                                                                                                                                                                                                                                                                                                                                                                                                                                                                                                                                                                                                                                                                                                                                                                                                                                                                                                                                                                                                                                                                                                                                                                                                                                                                                                                                                                                                                                                                                                                                                                                                                                                                                                                                                                                                                                                                                                                                                                                                                                                                                                                                                                                                                                                                                                                                                                                                                                                                                                                                                                                                                                                                                                                                                                                                                                                                                                                                                                                                                                                                                                                                                                                                                                                                                                                                                                                                                                                                                                                                                                                                                                                                                                                                                                                                                                                                                                                                                                                                                                                                                                                                                                                                                                                                                                                                                                                                                                                                                                                                                                                                                                                                                                                                                                                                                                                                                                                                                                                                                                                                                                                                                                                                                                                                                                                                                                                                                                                                                                                                                                                                                                                                                                                                                                                                                                                                                                                                                                                                                                                                                                                                                                                                                                                                                                                                                                                                                                                                                                                                                                                                                                                                                                                                                                                                                                                                                                                                                                                                                                                                                                                                                                                                                                                                                                                                                                                                                                                                                                                                                                                                                                                                                                                                                                                                                                                                                                                                                                                                                                                                                                                                                                                                                                                                                                                                                                                                                                                                                                                                                                                                                                                                                                                                                                                                                                                                                                                                                                                                                                                                                                                                                                                                                                                                                                                                                                                                                                                                                                                                                                                                                                                                                                                                                                                                                                                                                                                                                                                                                                                                                                                                                                                                                                                                                                                                                                                                                                                                                                                                                                                                                                                                                                                                                                                                                                                                                                                                                                                                                                                                                                                                                                                                                                                                                                                                                                                                                                                                                                                                                                                                                                                                                                                                                                                                                                                                                                                                                                                                                                                                                                                                                                                                                                                                                                                                                                                                                                                                                                                                                                                                                                                                                                                                                                                                                                                                                                                                                                                                                                                                                                                                                                                                                                                                                                                                                                                                                                                                                                                                                                                                                                                                                                                                                                                                                                                                                                                                                                                                                                                                                                                                                                                                                                                                                                                                                                                                                                                                                                                                                                                                                                                                                                                                                                                                                                                                                                                                                                                                                                                                                                                                                                                                                                                                                                                                                                                                                                                                                                                                                                                                                                                                                                                                                                                                                                                                                                                                                                                                                                                                                                                                                                                                                                                                                                                                                                                                                                                                                                                                                                                                                                                                                                                                                                                                                                                                                                                                                                                                                                                                                                                                                                                                               </t>
  </si>
  <si>
    <t>十一、国家重大水利工程建设基金收入</t>
  </si>
  <si>
    <t>二、 大中型水库移民后期扶持基金支出</t>
  </si>
  <si>
    <t>十二、车辆通行费</t>
  </si>
  <si>
    <t>十三、污水处理费收入</t>
  </si>
  <si>
    <t>十四、彩票发行机构和彩票销售机构的业务费用</t>
  </si>
  <si>
    <t xml:space="preserve">      其他大中型水库移民后期扶持基金支出</t>
  </si>
  <si>
    <t xml:space="preserve">  福利彩票销售机构的业务费用</t>
  </si>
  <si>
    <t xml:space="preserve">    小型水库移民扶助基金安排的支出</t>
  </si>
  <si>
    <t xml:space="preserve">  体育彩票销售机构的业务费用</t>
  </si>
  <si>
    <t xml:space="preserve">  彩票兑奖周转金</t>
  </si>
  <si>
    <t xml:space="preserve">  彩票发行销售风险基金</t>
  </si>
  <si>
    <t xml:space="preserve">      其他小型水库移民扶助基金支出</t>
  </si>
  <si>
    <t xml:space="preserve">  彩票市场调控资金收入</t>
  </si>
  <si>
    <t xml:space="preserve">    小型水库移民扶助基金对应专项债务收入安排的支出</t>
  </si>
  <si>
    <t>十五、其他政府性基金收入</t>
  </si>
  <si>
    <t>十六、专项债券对应项目专项收入</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</si>
  <si>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</si>
  <si>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</si>
  <si>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</si>
  <si>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</si>
  <si>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</si>
  <si>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</si>
  <si>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</si>
  <si>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</si>
  <si>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</si>
  <si>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</si>
  <si>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</si>
  <si>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超长期特别国债安排的支出</t>
  </si>
  <si>
    <t xml:space="preserve">    水污染综合治理</t>
  </si>
  <si>
    <t>四、城乡社区支出</t>
  </si>
  <si>
    <t xml:space="preserve">    国有土地使用权出让收入安排的支出</t>
  </si>
  <si>
    <t xml:space="preserve">      征地和拆迁补偿支出</t>
  </si>
  <si>
    <t xml:space="preserve">      土地开发支出</t>
  </si>
  <si>
    <t/>
  </si>
  <si>
    <t xml:space="preserve">      城市建设支出</t>
  </si>
  <si>
    <t xml:space="preserve">      农村基础设施建设支出</t>
  </si>
  <si>
    <t xml:space="preserve">      土地出让业务支出</t>
  </si>
  <si>
    <t xml:space="preserve">      廉租住房支出</t>
  </si>
  <si>
    <t xml:space="preserve">      支付破产或改制企业职工安置费</t>
  </si>
  <si>
    <t xml:space="preserve">      公共租赁住房支出</t>
  </si>
  <si>
    <t xml:space="preserve">      保障性住房租金补贴</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</si>
  <si>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</si>
  <si>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</si>
  <si>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</si>
  <si>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</si>
  <si>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</si>
  <si>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</si>
  <si>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</si>
  <si>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</si>
  <si>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</si>
  <si>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</si>
  <si>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</si>
  <si>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</si>
  <si>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</si>
  <si>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</si>
  <si>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</si>
  <si>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</si>
  <si>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</si>
  <si>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</si>
  <si>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</si>
  <si>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</si>
  <si>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</si>
  <si>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</si>
  <si>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</si>
  <si>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</si>
  <si>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</si>
  <si>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</si>
  <si>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超长期特别国债安排的支出</t>
  </si>
  <si>
    <t xml:space="preserve">      城乡社区公共设施</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</si>
  <si>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</si>
  <si>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</si>
  <si>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</si>
  <si>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</si>
  <si>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</si>
  <si>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</si>
  <si>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</si>
  <si>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</si>
  <si>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</si>
  <si>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</si>
  <si>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</si>
  <si>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</si>
  <si>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大中型水库移民后期扶持基金支出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</si>
  <si>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</si>
  <si>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</si>
  <si>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</si>
  <si>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</si>
  <si>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</si>
  <si>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</si>
  <si>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</si>
  <si>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</si>
  <si>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</si>
  <si>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</si>
  <si>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</si>
  <si>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</si>
  <si>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</si>
  <si>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</si>
  <si>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</si>
  <si>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</si>
  <si>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</si>
  <si>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</si>
  <si>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</si>
  <si>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</si>
  <si>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</si>
  <si>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</si>
  <si>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</si>
  <si>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</si>
  <si>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</si>
  <si>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</si>
  <si>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</si>
  <si>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</si>
  <si>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</si>
  <si>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</si>
  <si>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</si>
  <si>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</si>
  <si>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</si>
  <si>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</si>
  <si>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</si>
  <si>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</si>
  <si>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</si>
  <si>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</si>
  <si>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</si>
  <si>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</si>
  <si>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</si>
  <si>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</si>
  <si>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</si>
  <si>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</si>
  <si>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 xml:space="preserve">     制造业</t>
  </si>
  <si>
    <t>八、住房保障支出</t>
  </si>
  <si>
    <t xml:space="preserve">    其他住房保障支出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</si>
  <si>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</si>
  <si>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</si>
  <si>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</si>
  <si>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</si>
  <si>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</si>
  <si>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</si>
  <si>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</si>
  <si>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</si>
  <si>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</si>
  <si>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</si>
  <si>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</si>
  <si>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</si>
  <si>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</si>
  <si>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</si>
  <si>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</si>
  <si>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</si>
  <si>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</si>
  <si>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</si>
  <si>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</si>
  <si>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</si>
  <si>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</si>
  <si>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</si>
  <si>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</si>
  <si>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</si>
  <si>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</si>
  <si>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其他支出</t>
  </si>
  <si>
    <t>九、债务付息支出</t>
  </si>
  <si>
    <t xml:space="preserve">      海南省高等级公路车辆通行附加费债务付息支出</t>
  </si>
  <si>
    <t xml:space="preserve">      国家电影事业发展专项资金债务付息支出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</si>
  <si>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</si>
  <si>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</si>
  <si>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</si>
  <si>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</si>
  <si>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</si>
  <si>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</si>
  <si>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</si>
  <si>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</si>
  <si>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</si>
  <si>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</si>
  <si>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</si>
  <si>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</si>
  <si>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</si>
  <si>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</si>
  <si>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</si>
  <si>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</si>
  <si>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</si>
  <si>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</si>
  <si>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</si>
  <si>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</si>
  <si>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</si>
  <si>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</si>
  <si>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</si>
  <si>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</si>
  <si>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</si>
  <si>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</si>
  <si>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</si>
  <si>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</si>
  <si>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</si>
  <si>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</si>
  <si>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</si>
  <si>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</si>
  <si>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</si>
  <si>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</si>
  <si>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</si>
  <si>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</si>
  <si>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</si>
  <si>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</si>
  <si>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减免房租补贴</t>
  </si>
  <si>
    <t xml:space="preserve">      重点企业贷款贴息</t>
  </si>
  <si>
    <t xml:space="preserve">      创业担保贷款贴息</t>
  </si>
  <si>
    <t xml:space="preserve">      援企稳岗补贴</t>
  </si>
  <si>
    <t xml:space="preserve">      困难群众基本生活补助</t>
  </si>
  <si>
    <t>收入合计</t>
  </si>
  <si>
    <t>支出合计</t>
  </si>
  <si>
    <t>转移性收入</t>
  </si>
  <si>
    <t>转移性支出</t>
  </si>
  <si>
    <t xml:space="preserve">  政府性基金补助收入</t>
  </si>
  <si>
    <t xml:space="preserve">  政府性基金补助支出</t>
  </si>
  <si>
    <t xml:space="preserve">  政府性基金上解收入</t>
  </si>
  <si>
    <t xml:space="preserve">  政府性基金上解支出</t>
  </si>
  <si>
    <t xml:space="preserve">  上年结余收入</t>
  </si>
  <si>
    <t xml:space="preserve">  调出资金</t>
  </si>
  <si>
    <t xml:space="preserve">  调入资金</t>
  </si>
  <si>
    <t xml:space="preserve">  年终结余（转）</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</si>
  <si>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</si>
  <si>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</si>
  <si>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</si>
  <si>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</si>
  <si>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</si>
  <si>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地方政府再融资专项债券支出</t>
  </si>
  <si>
    <t>收入总计</t>
  </si>
  <si>
    <t>支出总计</t>
  </si>
  <si>
    <t>附件3-4</t>
  </si>
  <si>
    <t>2025年国有土地地块明细表</t>
  </si>
  <si>
    <t>所属乡（镇、街道）、新型社区</t>
  </si>
  <si>
    <t>项目名称</t>
  </si>
  <si>
    <t>宗地编号</t>
  </si>
  <si>
    <t>土地坐落</t>
  </si>
  <si>
    <t>土地用途</t>
  </si>
  <si>
    <t>出让面积（公顷）</t>
  </si>
  <si>
    <t>预评估（万元）</t>
  </si>
  <si>
    <t>容积率上限</t>
  </si>
  <si>
    <t>备注</t>
  </si>
  <si>
    <t>栏次关系</t>
  </si>
  <si>
    <t>1</t>
  </si>
  <si>
    <t>2</t>
  </si>
  <si>
    <t>3</t>
  </si>
  <si>
    <t>4</t>
  </si>
  <si>
    <t>5</t>
  </si>
  <si>
    <t>6</t>
  </si>
  <si>
    <t>7</t>
  </si>
  <si>
    <t>8</t>
  </si>
  <si>
    <t>9</t>
  </si>
  <si>
    <t>合计</t>
  </si>
  <si>
    <t>西街街道</t>
  </si>
  <si>
    <t>7-4地块</t>
  </si>
  <si>
    <t>52040220240044</t>
  </si>
  <si>
    <t>安顺市西秀区醒狮路与互助路交叉口西南侧</t>
  </si>
  <si>
    <t>商住用地</t>
  </si>
  <si>
    <t>东关街道</t>
  </si>
  <si>
    <t>小龙潭地块</t>
  </si>
  <si>
    <t>52040220240066</t>
  </si>
  <si>
    <t>西秀区南二路与火十六路交叉口东南侧</t>
  </si>
  <si>
    <t>≤3.0</t>
  </si>
  <si>
    <t>万达D2地块</t>
  </si>
  <si>
    <t>无</t>
  </si>
  <si>
    <t>西秀区二环路与北山路交叉口东南侧</t>
  </si>
  <si>
    <t>北街街道</t>
  </si>
  <si>
    <t>1-31地块</t>
  </si>
  <si>
    <t>安顺市西秀区虹山湖水库旁</t>
  </si>
  <si>
    <t>商业用地</t>
  </si>
  <si>
    <t>新安街道</t>
  </si>
  <si>
    <t>民机项目二期</t>
  </si>
  <si>
    <t>西秀经开区城北大道与北十八号路交叉口东北侧</t>
  </si>
  <si>
    <t>工业用地</t>
  </si>
  <si>
    <t>华西街道</t>
  </si>
  <si>
    <t>安普01-4地块</t>
  </si>
  <si>
    <t>西秀区北二十三号路与北航路交叉口西北侧</t>
  </si>
  <si>
    <t>二环路加油站地块</t>
  </si>
  <si>
    <t>西秀区二环路与北五号路交叉口西南侧</t>
  </si>
  <si>
    <t>公安局A地块</t>
  </si>
  <si>
    <t>塔山西路与安平街交叉口西南侧</t>
  </si>
  <si>
    <t>附表3-5</t>
  </si>
  <si>
    <t>西秀区2025年预计上解支出情况表</t>
  </si>
  <si>
    <t>两区上解城市建设发展基金</t>
  </si>
  <si>
    <t>上解土地出让收入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</si>
</sst>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0.00_ ;\-#,##0.00"/>
    <numFmt numFmtId="178" formatCode="##,##0.00"/>
    <numFmt numFmtId="179" formatCode="0%;\-0%"/>
    <numFmt numFmtId="180" formatCode="#,##0.00_ "/>
  </numFmts>
  <fonts count="42">
    <font>
      <sz val="11"/>
      <color theme="1"/>
      <name val="宋体"/>
      <charset val="134"/>
      <scheme val="minor"/>
    </font>
    <font>
      <sz val="12"/>
      <name val="宋体"/>
      <charset val="134"/>
    </font>
    <font>
      <sz val="15"/>
      <name val="宋体"/>
      <charset val="134"/>
    </font>
    <font>
      <sz val="20"/>
      <name val="黑体"/>
      <charset val="134"/>
    </font>
    <font>
      <sz val="12"/>
      <name val="楷体"/>
      <charset val="134"/>
    </font>
    <font>
      <sz val="20"/>
      <color rgb="FF000000"/>
      <name val="黑体"/>
      <charset val="134"/>
    </font>
    <font>
      <sz val="11"/>
      <color rgb="FF000000"/>
      <name val="宋体"/>
      <charset val="134"/>
    </font>
    <font>
      <sz val="11"/>
      <color rgb="FF000000"/>
      <name val="Calibri"/>
      <charset val="134"/>
    </font>
    <font>
      <sz val="11"/>
      <name val="Calibri"/>
      <charset val="134"/>
    </font>
    <font>
      <b/>
      <sz val="11"/>
      <color rgb="FF000000"/>
      <name val="Calibri"/>
      <charset val="134"/>
    </font>
    <font>
      <sz val="12"/>
      <name val="仿宋"/>
      <charset val="134"/>
    </font>
    <font>
      <sz val="11"/>
      <name val="宋体"/>
      <charset val="134"/>
    </font>
    <font>
      <sz val="16"/>
      <name val="宋体"/>
      <charset val="134"/>
    </font>
    <font>
      <sz val="22"/>
      <name val="黑体"/>
      <charset val="134"/>
    </font>
    <font>
      <b/>
      <sz val="10"/>
      <color indexed="8"/>
      <name val="宋体"/>
      <charset val="134"/>
    </font>
    <font>
      <sz val="10"/>
      <color indexed="8"/>
      <name val="宋体"/>
      <charset val="134"/>
    </font>
    <font>
      <sz val="11"/>
      <color indexed="8"/>
      <name val="宋体"/>
      <charset val="134"/>
    </font>
    <font>
      <sz val="11"/>
      <color indexed="8"/>
      <name val="Times New Roman"/>
      <charset val="0"/>
    </font>
    <font>
      <sz val="11"/>
      <name val="Times New Roman"/>
      <charset val="0"/>
    </font>
    <font>
      <sz val="11"/>
      <color rgb="FFFFFF00"/>
      <name val="Times New Roman"/>
      <charset val="0"/>
    </font>
    <font>
      <b/>
      <sz val="11"/>
      <color indexed="8"/>
      <name val="宋体"/>
      <charset val="134"/>
    </font>
    <font>
      <b/>
      <sz val="11"/>
      <color indexed="8"/>
      <name val="Times New Roman"/>
      <charset val="0"/>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12"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3" applyNumberFormat="0" applyFill="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0" fillId="0" borderId="0" applyNumberFormat="0" applyFill="0" applyBorder="0" applyAlignment="0" applyProtection="0">
      <alignment vertical="center"/>
    </xf>
    <xf numFmtId="0" fontId="31" fillId="4" borderId="15" applyNumberFormat="0" applyAlignment="0" applyProtection="0">
      <alignment vertical="center"/>
    </xf>
    <xf numFmtId="0" fontId="32" fillId="5" borderId="16" applyNumberFormat="0" applyAlignment="0" applyProtection="0">
      <alignment vertical="center"/>
    </xf>
    <xf numFmtId="0" fontId="33" fillId="5" borderId="15" applyNumberFormat="0" applyAlignment="0" applyProtection="0">
      <alignment vertical="center"/>
    </xf>
    <xf numFmtId="0" fontId="34" fillId="6" borderId="17" applyNumberFormat="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0" fillId="0" borderId="0">
      <alignment vertical="center"/>
    </xf>
    <xf numFmtId="0" fontId="1" fillId="0" borderId="0"/>
  </cellStyleXfs>
  <cellXfs count="87">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xf>
    <xf numFmtId="0" fontId="4" fillId="0" borderId="0" xfId="0" applyFont="1" applyFill="1" applyBorder="1" applyAlignment="1">
      <alignment horizontal="right"/>
    </xf>
    <xf numFmtId="0" fontId="1" fillId="0" borderId="1" xfId="0" applyFont="1" applyFill="1" applyBorder="1" applyAlignment="1">
      <alignment horizontal="center" vertical="center"/>
    </xf>
    <xf numFmtId="43" fontId="1" fillId="0" borderId="1" xfId="1" applyFont="1" applyFill="1" applyBorder="1" applyAlignment="1">
      <alignment horizontal="center" vertical="center"/>
    </xf>
    <xf numFmtId="43" fontId="1" fillId="0" borderId="1" xfId="1" applyFont="1" applyFill="1" applyBorder="1" applyAlignment="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76" fontId="4" fillId="0" borderId="1" xfId="1" applyNumberFormat="1" applyFont="1" applyFill="1" applyBorder="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0" xfId="0" applyFont="1" applyFill="1" applyAlignment="1">
      <alignment horizontal="center" vertical="center" wrapText="1"/>
    </xf>
    <xf numFmtId="0" fontId="6" fillId="0"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8" fillId="0" borderId="4" xfId="0" applyFont="1" applyFill="1" applyBorder="1" applyAlignment="1">
      <alignment horizontal="left" vertical="top" wrapText="1"/>
    </xf>
    <xf numFmtId="0" fontId="8" fillId="0" borderId="0" xfId="0" applyFont="1" applyFill="1" applyBorder="1" applyAlignment="1">
      <alignment horizontal="left" vertical="top" wrapText="1"/>
    </xf>
    <xf numFmtId="0" fontId="7" fillId="0" borderId="0" xfId="0" applyFont="1" applyFill="1" applyAlignment="1">
      <alignment horizontal="righ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0" fillId="0" borderId="1" xfId="0" applyFill="1" applyBorder="1">
      <alignment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0" fontId="11" fillId="0" borderId="0" xfId="0" applyFont="1" applyFill="1" applyBorder="1" applyAlignment="1"/>
    <xf numFmtId="0" fontId="11" fillId="0" borderId="0" xfId="0" applyFont="1" applyFill="1" applyBorder="1" applyAlignment="1">
      <alignment wrapText="1"/>
    </xf>
    <xf numFmtId="0" fontId="12" fillId="0" borderId="0" xfId="0" applyFont="1" applyFill="1" applyAlignment="1">
      <alignment horizontal="left" vertical="center"/>
    </xf>
    <xf numFmtId="0" fontId="1" fillId="0" borderId="0" xfId="0" applyFont="1" applyFill="1" applyAlignment="1">
      <alignment vertical="center" wrapText="1"/>
    </xf>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0" fontId="1" fillId="0" borderId="5" xfId="0" applyFont="1" applyFill="1" applyBorder="1" applyAlignment="1"/>
    <xf numFmtId="0" fontId="11" fillId="0" borderId="5" xfId="0" applyFont="1" applyFill="1" applyBorder="1" applyAlignment="1"/>
    <xf numFmtId="0" fontId="11" fillId="0" borderId="5" xfId="0" applyFont="1" applyFill="1" applyBorder="1" applyAlignment="1">
      <alignment wrapText="1"/>
    </xf>
    <xf numFmtId="0" fontId="14" fillId="0" borderId="6" xfId="0" applyFont="1" applyFill="1" applyBorder="1" applyAlignment="1">
      <alignment horizontal="center" vertical="center"/>
    </xf>
    <xf numFmtId="0" fontId="14" fillId="0" borderId="6"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9" xfId="0" applyFont="1" applyFill="1" applyBorder="1" applyAlignment="1">
      <alignment horizontal="center" vertical="center"/>
    </xf>
    <xf numFmtId="43" fontId="1" fillId="0" borderId="3" xfId="1" applyFont="1" applyFill="1" applyBorder="1" applyAlignment="1">
      <alignment horizontal="center" vertical="center"/>
    </xf>
    <xf numFmtId="43" fontId="1" fillId="0" borderId="1" xfId="1" applyFont="1" applyFill="1" applyBorder="1" applyAlignment="1">
      <alignment horizontal="center" vertical="center" wrapText="1"/>
    </xf>
    <xf numFmtId="0" fontId="15" fillId="0" borderId="6" xfId="0" applyFont="1" applyFill="1" applyBorder="1" applyAlignment="1">
      <alignment horizontal="center" vertical="center" wrapText="1"/>
    </xf>
    <xf numFmtId="0" fontId="16" fillId="0" borderId="6" xfId="0" applyFont="1" applyFill="1" applyBorder="1" applyAlignment="1">
      <alignment vertical="center"/>
    </xf>
    <xf numFmtId="177" fontId="17" fillId="0" borderId="6" xfId="0" applyNumberFormat="1" applyFont="1" applyFill="1" applyBorder="1" applyAlignment="1">
      <alignment horizontal="right" vertical="center"/>
    </xf>
    <xf numFmtId="43" fontId="11" fillId="0" borderId="1" xfId="1" applyFont="1" applyFill="1" applyBorder="1">
      <alignment vertical="center"/>
    </xf>
    <xf numFmtId="0" fontId="16" fillId="0" borderId="6" xfId="0" applyFont="1" applyFill="1" applyBorder="1" applyAlignment="1">
      <alignment vertical="center" wrapText="1"/>
    </xf>
    <xf numFmtId="0" fontId="16" fillId="0" borderId="6" xfId="0" applyFont="1" applyFill="1" applyBorder="1" applyAlignment="1">
      <alignment horizontal="left" vertical="center" wrapText="1"/>
    </xf>
    <xf numFmtId="178" fontId="7" fillId="0" borderId="10" xfId="0" applyNumberFormat="1" applyFont="1" applyFill="1" applyBorder="1" applyAlignment="1">
      <alignment horizontal="right" vertical="center" wrapText="1"/>
    </xf>
    <xf numFmtId="179" fontId="17" fillId="0" borderId="6" xfId="0" applyNumberFormat="1" applyFont="1" applyFill="1" applyBorder="1" applyAlignment="1">
      <alignment horizontal="right" vertical="center"/>
    </xf>
    <xf numFmtId="0" fontId="18" fillId="0" borderId="1" xfId="0" applyFont="1" applyFill="1" applyBorder="1" applyAlignment="1">
      <alignment horizontal="right" vertical="center"/>
    </xf>
    <xf numFmtId="178" fontId="7" fillId="2" borderId="10" xfId="0" applyNumberFormat="1" applyFont="1" applyFill="1" applyBorder="1" applyAlignment="1">
      <alignment horizontal="right" vertical="center" wrapText="1"/>
    </xf>
    <xf numFmtId="3" fontId="17" fillId="0" borderId="6" xfId="0" applyNumberFormat="1" applyFont="1" applyFill="1" applyBorder="1" applyAlignment="1">
      <alignment horizontal="right" vertical="center"/>
    </xf>
    <xf numFmtId="177" fontId="18" fillId="0" borderId="6" xfId="0" applyNumberFormat="1" applyFont="1" applyFill="1" applyBorder="1" applyAlignment="1">
      <alignment horizontal="right" vertical="center"/>
    </xf>
    <xf numFmtId="0" fontId="11" fillId="2" borderId="10" xfId="0" applyFont="1" applyFill="1" applyBorder="1" applyAlignment="1">
      <alignment horizontal="left" vertical="center" wrapText="1"/>
    </xf>
    <xf numFmtId="0" fontId="16" fillId="0" borderId="6" xfId="0" applyFont="1" applyFill="1" applyBorder="1" applyAlignment="1">
      <alignment horizontal="left" vertical="center"/>
    </xf>
    <xf numFmtId="0" fontId="15" fillId="0" borderId="5" xfId="0" applyFont="1" applyFill="1" applyBorder="1" applyAlignment="1">
      <alignment horizontal="right" vertical="center"/>
    </xf>
    <xf numFmtId="3" fontId="11" fillId="0" borderId="11" xfId="0" applyNumberFormat="1" applyFont="1" applyFill="1" applyBorder="1" applyAlignment="1">
      <alignment horizontal="right" vertical="center"/>
    </xf>
    <xf numFmtId="3" fontId="11" fillId="0" borderId="11" xfId="0" applyNumberFormat="1" applyFont="1" applyFill="1" applyBorder="1" applyAlignment="1" applyProtection="1">
      <alignment horizontal="right" vertical="center"/>
      <protection locked="0"/>
    </xf>
    <xf numFmtId="177" fontId="19" fillId="0" borderId="6" xfId="0" applyNumberFormat="1" applyFont="1" applyFill="1" applyBorder="1" applyAlignment="1">
      <alignment horizontal="right" vertical="center"/>
    </xf>
    <xf numFmtId="0" fontId="20" fillId="0" borderId="6" xfId="0" applyFont="1" applyFill="1" applyBorder="1" applyAlignment="1">
      <alignment horizontal="center" vertical="center"/>
    </xf>
    <xf numFmtId="177" fontId="21" fillId="0" borderId="6" xfId="0" applyNumberFormat="1" applyFont="1" applyFill="1" applyBorder="1" applyAlignment="1">
      <alignment horizontal="right" vertical="center"/>
    </xf>
    <xf numFmtId="179" fontId="21" fillId="0" borderId="6" xfId="0" applyNumberFormat="1" applyFont="1" applyFill="1" applyBorder="1" applyAlignment="1">
      <alignment horizontal="right" vertical="center"/>
    </xf>
    <xf numFmtId="0" fontId="20" fillId="0" borderId="6" xfId="0" applyFont="1" applyFill="1" applyBorder="1" applyAlignment="1">
      <alignment horizontal="center" vertical="center" wrapText="1"/>
    </xf>
    <xf numFmtId="0" fontId="20" fillId="0" borderId="6" xfId="0" applyFont="1" applyFill="1" applyBorder="1" applyAlignment="1">
      <alignment vertical="center"/>
    </xf>
    <xf numFmtId="0" fontId="20" fillId="0" borderId="6" xfId="0" applyFont="1" applyFill="1" applyBorder="1" applyAlignment="1">
      <alignment vertical="center" wrapText="1"/>
    </xf>
    <xf numFmtId="180" fontId="18" fillId="0" borderId="1" xfId="0" applyNumberFormat="1" applyFont="1" applyFill="1" applyBorder="1" applyAlignment="1">
      <alignment horizontal="righ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22" fillId="0" borderId="0" xfId="0" applyFont="1" applyFill="1" applyAlignment="1">
      <alignment horizontal="left"/>
    </xf>
    <xf numFmtId="0" fontId="22" fillId="0" borderId="0" xfId="0" applyFont="1" applyFill="1" applyAlignment="1"/>
    <xf numFmtId="0" fontId="22" fillId="0" borderId="0" xfId="0" applyFont="1" applyFill="1" applyAlignment="1">
      <alignment vertical="center"/>
    </xf>
    <xf numFmtId="0" fontId="22" fillId="0" borderId="0" xfId="0" applyFont="1" applyFill="1" applyAlignment="1">
      <alignment horizontal="right"/>
    </xf>
    <xf numFmtId="43" fontId="1" fillId="0" borderId="1" xfId="1" applyFont="1" applyFill="1" applyBorder="1">
      <alignment vertical="center"/>
    </xf>
    <xf numFmtId="0" fontId="1" fillId="0" borderId="1" xfId="1" applyNumberFormat="1" applyFont="1" applyFill="1" applyBorder="1" applyAlignment="1">
      <alignment horizontal="center" vertical="center"/>
    </xf>
    <xf numFmtId="10" fontId="1" fillId="0" borderId="1" xfId="1" applyNumberFormat="1" applyFont="1" applyFill="1" applyBorder="1">
      <alignment vertical="center"/>
    </xf>
    <xf numFmtId="0" fontId="1" fillId="0" borderId="1" xfId="1" applyNumberFormat="1" applyFont="1" applyFill="1" applyBorder="1" applyAlignment="1">
      <alignment horizontal="left" vertical="center"/>
    </xf>
    <xf numFmtId="0" fontId="2" fillId="0" borderId="0" xfId="0" applyFont="1" applyFill="1" applyAlignment="1">
      <alignment horizontal="center" vertical="center"/>
    </xf>
    <xf numFmtId="43" fontId="1" fillId="0" borderId="1" xfId="1" applyFont="1" applyFill="1" applyBorder="1" applyAlignment="1">
      <alignment horizontal="left" vertical="center" indent="2"/>
    </xf>
    <xf numFmtId="4" fontId="1" fillId="0" borderId="1" xfId="1" applyNumberFormat="1" applyFont="1" applyFill="1" applyBorder="1">
      <alignment vertical="center"/>
    </xf>
    <xf numFmtId="10" fontId="1" fillId="0" borderId="0" xfId="0" applyNumberFormat="1" applyFont="1" applyFill="1" applyAlignment="1">
      <alignment vertical="center"/>
    </xf>
    <xf numFmtId="0" fontId="10"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05" xfId="49"/>
    <cellStyle name="常规_200404安顺！"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E13" sqref="E13"/>
    </sheetView>
  </sheetViews>
  <sheetFormatPr defaultColWidth="9" defaultRowHeight="14.25" outlineLevelCol="5"/>
  <cols>
    <col min="1" max="1" width="11.1333333333333" style="72" customWidth="1"/>
    <col min="2" max="2" width="49.3833333333333" style="1" customWidth="1"/>
    <col min="3" max="3" width="15.3833333333333" style="1" customWidth="1"/>
    <col min="4" max="4" width="18.6333333333333" style="1" customWidth="1"/>
    <col min="5" max="5" width="12.6333333333333" style="1" customWidth="1"/>
    <col min="6" max="6" width="13.75" style="1" customWidth="1"/>
    <col min="7" max="16384" width="9" style="1"/>
  </cols>
  <sheetData>
    <row r="1" s="1" customFormat="1" ht="19.5" spans="1:1">
      <c r="A1" s="83" t="s">
        <v>0</v>
      </c>
    </row>
    <row r="2" s="1" customFormat="1" ht="54.75" customHeight="1" spans="1:6">
      <c r="A2" s="34" t="s">
        <v>1</v>
      </c>
      <c r="B2" s="34"/>
      <c r="C2" s="34"/>
      <c r="D2" s="34"/>
      <c r="E2" s="34"/>
      <c r="F2" s="34"/>
    </row>
    <row r="3" s="1" customFormat="1" ht="18.75" customHeight="1" spans="1:6">
      <c r="A3" s="75" t="s">
        <v>2</v>
      </c>
      <c r="B3" s="76"/>
      <c r="C3" s="77"/>
      <c r="D3" s="77"/>
      <c r="E3" s="77"/>
      <c r="F3" s="78" t="s">
        <v>3</v>
      </c>
    </row>
    <row r="4" s="1" customFormat="1" ht="23" customHeight="1" spans="1:6">
      <c r="A4" s="41" t="s">
        <v>4</v>
      </c>
      <c r="B4" s="41" t="s">
        <v>5</v>
      </c>
      <c r="C4" s="41" t="s">
        <v>6</v>
      </c>
      <c r="D4" s="10" t="s">
        <v>7</v>
      </c>
      <c r="E4" s="42"/>
      <c r="F4" s="11"/>
    </row>
    <row r="5" s="1" customFormat="1" ht="26" customHeight="1" spans="1:6">
      <c r="A5" s="44"/>
      <c r="B5" s="44"/>
      <c r="C5" s="44"/>
      <c r="D5" s="79" t="s">
        <v>8</v>
      </c>
      <c r="E5" s="79" t="s">
        <v>9</v>
      </c>
      <c r="F5" s="79" t="s">
        <v>10</v>
      </c>
    </row>
    <row r="6" s="72" customFormat="1" ht="24" customHeight="1" spans="1:6">
      <c r="A6" s="44" t="s">
        <v>11</v>
      </c>
      <c r="B6" s="44">
        <v>1</v>
      </c>
      <c r="C6" s="44">
        <v>2</v>
      </c>
      <c r="D6" s="80">
        <v>3</v>
      </c>
      <c r="E6" s="8" t="s">
        <v>12</v>
      </c>
      <c r="F6" s="8" t="s">
        <v>13</v>
      </c>
    </row>
    <row r="7" s="1" customFormat="1" ht="24" customHeight="1" spans="1:6">
      <c r="A7" s="8" t="s">
        <v>14</v>
      </c>
      <c r="B7" s="9"/>
      <c r="C7" s="79">
        <f>SUM(C8:C13)</f>
        <v>251818</v>
      </c>
      <c r="D7" s="79">
        <v>161059</v>
      </c>
      <c r="E7" s="81">
        <f>F7/D7</f>
        <v>0.563513991766992</v>
      </c>
      <c r="F7" s="79">
        <f>C7-D7</f>
        <v>90759</v>
      </c>
    </row>
    <row r="8" s="1" customFormat="1" ht="24" customHeight="1" spans="1:6">
      <c r="A8" s="80">
        <v>1</v>
      </c>
      <c r="B8" s="84" t="s">
        <v>15</v>
      </c>
      <c r="C8" s="79">
        <v>2796</v>
      </c>
      <c r="D8" s="79">
        <v>5681</v>
      </c>
      <c r="E8" s="81">
        <f t="shared" ref="E8:E13" si="0">F8/D8</f>
        <v>-0.507833127970428</v>
      </c>
      <c r="F8" s="79">
        <f t="shared" ref="F8:F13" si="1">C8-D8</f>
        <v>-2885</v>
      </c>
    </row>
    <row r="9" s="1" customFormat="1" ht="24" customHeight="1" spans="1:6">
      <c r="A9" s="80">
        <v>2</v>
      </c>
      <c r="B9" s="84" t="s">
        <v>16</v>
      </c>
      <c r="C9" s="79">
        <v>604</v>
      </c>
      <c r="D9" s="79">
        <v>690</v>
      </c>
      <c r="E9" s="81">
        <f t="shared" si="0"/>
        <v>-0.12463768115942</v>
      </c>
      <c r="F9" s="79">
        <f t="shared" si="1"/>
        <v>-86</v>
      </c>
    </row>
    <row r="10" s="1" customFormat="1" ht="24" customHeight="1" spans="1:6">
      <c r="A10" s="80">
        <v>3</v>
      </c>
      <c r="B10" s="84" t="s">
        <v>17</v>
      </c>
      <c r="C10" s="79">
        <v>135259</v>
      </c>
      <c r="D10" s="85">
        <v>172143</v>
      </c>
      <c r="E10" s="81">
        <f t="shared" si="0"/>
        <v>-0.21426372260272</v>
      </c>
      <c r="F10" s="79">
        <f t="shared" si="1"/>
        <v>-36884</v>
      </c>
    </row>
    <row r="11" s="1" customFormat="1" ht="24" customHeight="1" spans="1:6">
      <c r="A11" s="80">
        <v>4</v>
      </c>
      <c r="B11" s="84" t="s">
        <v>18</v>
      </c>
      <c r="C11" s="79">
        <v>345</v>
      </c>
      <c r="D11" s="79">
        <v>159</v>
      </c>
      <c r="E11" s="81">
        <f t="shared" si="0"/>
        <v>1.16981132075472</v>
      </c>
      <c r="F11" s="79">
        <f t="shared" si="1"/>
        <v>186</v>
      </c>
    </row>
    <row r="12" s="1" customFormat="1" ht="24" customHeight="1" spans="1:6">
      <c r="A12" s="80">
        <v>5</v>
      </c>
      <c r="B12" s="84" t="s">
        <v>19</v>
      </c>
      <c r="C12" s="79">
        <v>6</v>
      </c>
      <c r="D12" s="79">
        <v>5</v>
      </c>
      <c r="E12" s="81">
        <f t="shared" si="0"/>
        <v>0.2</v>
      </c>
      <c r="F12" s="79">
        <f t="shared" si="1"/>
        <v>1</v>
      </c>
    </row>
    <row r="13" s="1" customFormat="1" ht="24" customHeight="1" spans="1:6">
      <c r="A13" s="80">
        <v>6</v>
      </c>
      <c r="B13" s="84" t="s">
        <v>20</v>
      </c>
      <c r="C13" s="79">
        <v>112808</v>
      </c>
      <c r="D13" s="79"/>
      <c r="E13" s="81"/>
      <c r="F13" s="79">
        <f t="shared" si="1"/>
        <v>112808</v>
      </c>
    </row>
    <row r="14" s="1" customFormat="1" spans="1:5">
      <c r="A14" s="72"/>
      <c r="E14" s="86"/>
    </row>
  </sheetData>
  <mergeCells count="6">
    <mergeCell ref="A2:F2"/>
    <mergeCell ref="D4:F4"/>
    <mergeCell ref="A7:B7"/>
    <mergeCell ref="A4:A5"/>
    <mergeCell ref="B4:B5"/>
    <mergeCell ref="C4:C5"/>
  </mergeCells>
  <printOptions horizontalCentered="1"/>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1"/>
  <sheetViews>
    <sheetView topLeftCell="A49" workbookViewId="0">
      <selection activeCell="C58" sqref="A1:F61"/>
    </sheetView>
  </sheetViews>
  <sheetFormatPr defaultColWidth="9" defaultRowHeight="14.25" outlineLevelCol="5"/>
  <cols>
    <col min="1" max="1" width="12.3833333333333" style="73" customWidth="1"/>
    <col min="2" max="2" width="55.3833333333333" style="1" customWidth="1"/>
    <col min="3" max="3" width="15.3833333333333" style="1" customWidth="1"/>
    <col min="4" max="4" width="18.6333333333333" style="1" customWidth="1"/>
    <col min="5" max="5" width="13.25" style="1" customWidth="1"/>
    <col min="6" max="6" width="15.5" style="1" customWidth="1"/>
    <col min="7" max="16384" width="9" style="1"/>
  </cols>
  <sheetData>
    <row r="1" s="1" customFormat="1" ht="19.5" spans="1:1">
      <c r="A1" s="74" t="s">
        <v>21</v>
      </c>
    </row>
    <row r="2" s="1" customFormat="1" ht="54.75" customHeight="1" spans="1:6">
      <c r="A2" s="34" t="s">
        <v>22</v>
      </c>
      <c r="B2" s="34" t="s">
        <v>23</v>
      </c>
      <c r="C2" s="34"/>
      <c r="D2" s="34"/>
      <c r="E2" s="34"/>
      <c r="F2" s="34"/>
    </row>
    <row r="3" s="1" customFormat="1" ht="18.75" customHeight="1" spans="1:6">
      <c r="A3" s="75" t="s">
        <v>2</v>
      </c>
      <c r="B3" s="76"/>
      <c r="C3" s="77"/>
      <c r="D3" s="77"/>
      <c r="E3" s="77"/>
      <c r="F3" s="78" t="s">
        <v>3</v>
      </c>
    </row>
    <row r="4" s="1" customFormat="1" ht="28" customHeight="1" spans="1:6">
      <c r="A4" s="41" t="s">
        <v>24</v>
      </c>
      <c r="B4" s="41" t="s">
        <v>5</v>
      </c>
      <c r="C4" s="41" t="s">
        <v>6</v>
      </c>
      <c r="D4" s="10" t="s">
        <v>7</v>
      </c>
      <c r="E4" s="42"/>
      <c r="F4" s="11"/>
    </row>
    <row r="5" s="1" customFormat="1" ht="28" customHeight="1" spans="1:6">
      <c r="A5" s="44"/>
      <c r="B5" s="44"/>
      <c r="C5" s="44"/>
      <c r="D5" s="79" t="s">
        <v>8</v>
      </c>
      <c r="E5" s="79" t="s">
        <v>9</v>
      </c>
      <c r="F5" s="79" t="s">
        <v>10</v>
      </c>
    </row>
    <row r="6" s="72" customFormat="1" ht="28" customHeight="1" spans="1:6">
      <c r="A6" s="44" t="s">
        <v>11</v>
      </c>
      <c r="B6" s="44">
        <v>1</v>
      </c>
      <c r="C6" s="44">
        <v>2</v>
      </c>
      <c r="D6" s="80">
        <v>3</v>
      </c>
      <c r="E6" s="8" t="s">
        <v>12</v>
      </c>
      <c r="F6" s="8" t="s">
        <v>13</v>
      </c>
    </row>
    <row r="7" s="1" customFormat="1" ht="29" customHeight="1" spans="1:6">
      <c r="A7" s="8" t="s">
        <v>25</v>
      </c>
      <c r="B7" s="8"/>
      <c r="C7" s="79">
        <f>C8+C13+C28+C37+C49+C54+C59+1</f>
        <v>274527</v>
      </c>
      <c r="D7" s="79">
        <f>D8+D13+D28+D37+D49+D54</f>
        <v>148492</v>
      </c>
      <c r="E7" s="81">
        <f>F7/D7</f>
        <v>0.848766263502411</v>
      </c>
      <c r="F7" s="79">
        <f>C7-D7</f>
        <v>126035</v>
      </c>
    </row>
    <row r="8" s="1" customFormat="1" ht="30" customHeight="1" spans="1:6">
      <c r="A8" s="82">
        <v>208</v>
      </c>
      <c r="B8" s="9" t="s">
        <v>26</v>
      </c>
      <c r="C8" s="79"/>
      <c r="D8" s="79">
        <v>81</v>
      </c>
      <c r="E8" s="81">
        <f>F8/D8</f>
        <v>-1</v>
      </c>
      <c r="F8" s="79">
        <f>C8-D8</f>
        <v>-81</v>
      </c>
    </row>
    <row r="9" s="1" customFormat="1" ht="30" customHeight="1" spans="1:6">
      <c r="A9" s="82">
        <v>20822</v>
      </c>
      <c r="B9" s="9" t="s">
        <v>27</v>
      </c>
      <c r="C9" s="79"/>
      <c r="D9" s="79">
        <v>11</v>
      </c>
      <c r="E9" s="81">
        <f t="shared" ref="E9:E40" si="0">F9/D9</f>
        <v>-1</v>
      </c>
      <c r="F9" s="79">
        <f t="shared" ref="F9:F40" si="1">C9-D9</f>
        <v>-11</v>
      </c>
    </row>
    <row r="10" s="1" customFormat="1" ht="30" customHeight="1" spans="1:6">
      <c r="A10" s="82">
        <v>2082201</v>
      </c>
      <c r="B10" s="9" t="s">
        <v>28</v>
      </c>
      <c r="C10" s="79"/>
      <c r="D10" s="79">
        <v>11</v>
      </c>
      <c r="E10" s="81">
        <f t="shared" si="0"/>
        <v>-1</v>
      </c>
      <c r="F10" s="79">
        <f t="shared" si="1"/>
        <v>-11</v>
      </c>
    </row>
    <row r="11" s="1" customFormat="1" ht="30" customHeight="1" spans="1:6">
      <c r="A11" s="82">
        <v>20823</v>
      </c>
      <c r="B11" s="9" t="s">
        <v>29</v>
      </c>
      <c r="C11" s="79"/>
      <c r="D11" s="79">
        <v>70</v>
      </c>
      <c r="E11" s="81">
        <f t="shared" si="0"/>
        <v>-1</v>
      </c>
      <c r="F11" s="79">
        <f t="shared" si="1"/>
        <v>-70</v>
      </c>
    </row>
    <row r="12" s="1" customFormat="1" ht="30" customHeight="1" spans="1:6">
      <c r="A12" s="82">
        <v>2082302</v>
      </c>
      <c r="B12" s="9" t="s">
        <v>30</v>
      </c>
      <c r="C12" s="79"/>
      <c r="D12" s="79">
        <v>70</v>
      </c>
      <c r="E12" s="81">
        <f t="shared" si="0"/>
        <v>-1</v>
      </c>
      <c r="F12" s="79">
        <f t="shared" si="1"/>
        <v>-70</v>
      </c>
    </row>
    <row r="13" s="1" customFormat="1" ht="30" customHeight="1" spans="1:6">
      <c r="A13" s="82">
        <v>212</v>
      </c>
      <c r="B13" s="9" t="s">
        <v>31</v>
      </c>
      <c r="C13" s="79">
        <f>C14+C26</f>
        <v>82603</v>
      </c>
      <c r="D13" s="79">
        <v>130099</v>
      </c>
      <c r="E13" s="81">
        <f t="shared" si="0"/>
        <v>-0.365075826870306</v>
      </c>
      <c r="F13" s="79">
        <f t="shared" si="1"/>
        <v>-47496</v>
      </c>
    </row>
    <row r="14" s="1" customFormat="1" ht="30" customHeight="1" spans="1:6">
      <c r="A14" s="82">
        <v>21208</v>
      </c>
      <c r="B14" s="9" t="s">
        <v>32</v>
      </c>
      <c r="C14" s="79">
        <f>SUM(C15:C18)</f>
        <v>79303</v>
      </c>
      <c r="D14" s="79">
        <v>130099</v>
      </c>
      <c r="E14" s="81">
        <f t="shared" si="0"/>
        <v>-0.390441125604347</v>
      </c>
      <c r="F14" s="79">
        <f t="shared" si="1"/>
        <v>-50796</v>
      </c>
    </row>
    <row r="15" s="1" customFormat="1" ht="30" customHeight="1" spans="1:6">
      <c r="A15" s="82">
        <v>2120801</v>
      </c>
      <c r="B15" s="9" t="s">
        <v>33</v>
      </c>
      <c r="C15" s="79">
        <v>78405</v>
      </c>
      <c r="D15" s="79">
        <v>60971</v>
      </c>
      <c r="E15" s="81">
        <f t="shared" si="0"/>
        <v>0.285939217004806</v>
      </c>
      <c r="F15" s="79">
        <f t="shared" si="1"/>
        <v>17434</v>
      </c>
    </row>
    <row r="16" s="1" customFormat="1" ht="30" customHeight="1" spans="1:6">
      <c r="A16" s="82">
        <v>2120803</v>
      </c>
      <c r="B16" s="9" t="s">
        <v>34</v>
      </c>
      <c r="C16" s="79">
        <v>1</v>
      </c>
      <c r="D16" s="79">
        <v>41487</v>
      </c>
      <c r="E16" s="81">
        <f t="shared" si="0"/>
        <v>-0.999975896063827</v>
      </c>
      <c r="F16" s="79">
        <f t="shared" si="1"/>
        <v>-41486</v>
      </c>
    </row>
    <row r="17" s="1" customFormat="1" ht="30" customHeight="1" spans="1:6">
      <c r="A17" s="82">
        <v>2120804</v>
      </c>
      <c r="B17" s="9" t="s">
        <v>35</v>
      </c>
      <c r="C17" s="79"/>
      <c r="D17" s="79">
        <v>6043</v>
      </c>
      <c r="E17" s="81">
        <f t="shared" si="0"/>
        <v>-1</v>
      </c>
      <c r="F17" s="79">
        <f t="shared" si="1"/>
        <v>-6043</v>
      </c>
    </row>
    <row r="18" s="1" customFormat="1" ht="30" customHeight="1" spans="1:6">
      <c r="A18" s="82">
        <v>2120805</v>
      </c>
      <c r="B18" s="9" t="s">
        <v>36</v>
      </c>
      <c r="C18" s="79">
        <v>897</v>
      </c>
      <c r="D18" s="79">
        <v>446</v>
      </c>
      <c r="E18" s="81">
        <f t="shared" si="0"/>
        <v>1.01121076233184</v>
      </c>
      <c r="F18" s="79">
        <f t="shared" si="1"/>
        <v>451</v>
      </c>
    </row>
    <row r="19" s="1" customFormat="1" ht="30" customHeight="1" spans="1:6">
      <c r="A19" s="82">
        <v>2120810</v>
      </c>
      <c r="B19" s="9" t="s">
        <v>37</v>
      </c>
      <c r="C19" s="79"/>
      <c r="D19" s="79"/>
      <c r="E19" s="81"/>
      <c r="F19" s="79">
        <f t="shared" si="1"/>
        <v>0</v>
      </c>
    </row>
    <row r="20" s="1" customFormat="1" ht="30" customHeight="1" spans="1:6">
      <c r="A20" s="82">
        <v>2120816</v>
      </c>
      <c r="B20" s="9" t="s">
        <v>38</v>
      </c>
      <c r="C20" s="79"/>
      <c r="D20" s="79">
        <v>63</v>
      </c>
      <c r="E20" s="81">
        <f t="shared" si="0"/>
        <v>-1</v>
      </c>
      <c r="F20" s="79">
        <f t="shared" si="1"/>
        <v>-63</v>
      </c>
    </row>
    <row r="21" s="1" customFormat="1" ht="30" customHeight="1" spans="1:6">
      <c r="A21" s="82">
        <v>2120899</v>
      </c>
      <c r="B21" s="9" t="s">
        <v>39</v>
      </c>
      <c r="C21" s="79"/>
      <c r="D21" s="79">
        <v>21089</v>
      </c>
      <c r="E21" s="81">
        <f t="shared" si="0"/>
        <v>-1</v>
      </c>
      <c r="F21" s="79">
        <f t="shared" si="1"/>
        <v>-21089</v>
      </c>
    </row>
    <row r="22" s="1" customFormat="1" ht="30" customHeight="1" spans="1:6">
      <c r="A22" s="82">
        <v>21213</v>
      </c>
      <c r="B22" s="9" t="s">
        <v>40</v>
      </c>
      <c r="C22" s="79"/>
      <c r="D22" s="79"/>
      <c r="E22" s="81"/>
      <c r="F22" s="79">
        <f t="shared" si="1"/>
        <v>0</v>
      </c>
    </row>
    <row r="23" s="1" customFormat="1" ht="30" customHeight="1" spans="1:6">
      <c r="A23" s="82">
        <v>2121301</v>
      </c>
      <c r="B23" s="9" t="s">
        <v>41</v>
      </c>
      <c r="C23" s="79"/>
      <c r="D23" s="79"/>
      <c r="E23" s="81"/>
      <c r="F23" s="79">
        <f t="shared" si="1"/>
        <v>0</v>
      </c>
    </row>
    <row r="24" s="1" customFormat="1" ht="30" customHeight="1" spans="1:6">
      <c r="A24" s="82">
        <v>21216</v>
      </c>
      <c r="B24" s="9" t="s">
        <v>42</v>
      </c>
      <c r="C24" s="79"/>
      <c r="D24" s="79"/>
      <c r="E24" s="81"/>
      <c r="F24" s="79">
        <f t="shared" si="1"/>
        <v>0</v>
      </c>
    </row>
    <row r="25" s="1" customFormat="1" ht="30" customHeight="1" spans="1:6">
      <c r="A25" s="82">
        <v>2121699</v>
      </c>
      <c r="B25" s="9" t="s">
        <v>43</v>
      </c>
      <c r="C25" s="79"/>
      <c r="D25" s="79"/>
      <c r="E25" s="81"/>
      <c r="F25" s="79">
        <f t="shared" si="1"/>
        <v>0</v>
      </c>
    </row>
    <row r="26" s="1" customFormat="1" ht="30" customHeight="1" spans="1:6">
      <c r="A26" s="82">
        <v>21298</v>
      </c>
      <c r="B26" s="9" t="s">
        <v>44</v>
      </c>
      <c r="C26" s="79">
        <v>3300</v>
      </c>
      <c r="D26" s="79"/>
      <c r="E26" s="81"/>
      <c r="F26" s="79">
        <f t="shared" si="1"/>
        <v>3300</v>
      </c>
    </row>
    <row r="27" s="1" customFormat="1" ht="30" customHeight="1" spans="1:6">
      <c r="A27" s="82">
        <v>2129801</v>
      </c>
      <c r="B27" s="9" t="s">
        <v>45</v>
      </c>
      <c r="C27" s="79">
        <v>3300</v>
      </c>
      <c r="D27" s="79"/>
      <c r="E27" s="81"/>
      <c r="F27" s="79">
        <f t="shared" si="1"/>
        <v>3300</v>
      </c>
    </row>
    <row r="28" s="1" customFormat="1" ht="30" customHeight="1" spans="1:6">
      <c r="A28" s="82">
        <v>213</v>
      </c>
      <c r="B28" s="9" t="s">
        <v>46</v>
      </c>
      <c r="C28" s="79">
        <f>C29+C32+C35</f>
        <v>569</v>
      </c>
      <c r="D28" s="79">
        <v>3</v>
      </c>
      <c r="E28" s="81">
        <f>F28/D28</f>
        <v>188.666666666667</v>
      </c>
      <c r="F28" s="79">
        <f t="shared" si="1"/>
        <v>566</v>
      </c>
    </row>
    <row r="29" s="1" customFormat="1" ht="30" customHeight="1" spans="1:6">
      <c r="A29" s="82">
        <v>21366</v>
      </c>
      <c r="B29" s="9" t="s">
        <v>47</v>
      </c>
      <c r="C29" s="79">
        <f>SUM(C30:C31)</f>
        <v>466</v>
      </c>
      <c r="D29" s="79">
        <v>3</v>
      </c>
      <c r="E29" s="81">
        <f t="shared" si="0"/>
        <v>154.333333333333</v>
      </c>
      <c r="F29" s="79">
        <f t="shared" si="1"/>
        <v>463</v>
      </c>
    </row>
    <row r="30" s="1" customFormat="1" ht="30" customHeight="1" spans="1:6">
      <c r="A30" s="82">
        <v>2136601</v>
      </c>
      <c r="B30" s="9" t="s">
        <v>48</v>
      </c>
      <c r="C30" s="79"/>
      <c r="D30" s="79">
        <v>3</v>
      </c>
      <c r="E30" s="81">
        <f t="shared" si="0"/>
        <v>-1</v>
      </c>
      <c r="F30" s="79">
        <f t="shared" si="1"/>
        <v>-3</v>
      </c>
    </row>
    <row r="31" s="1" customFormat="1" ht="30" customHeight="1" spans="1:6">
      <c r="A31" s="82">
        <v>2136999</v>
      </c>
      <c r="B31" s="9" t="s">
        <v>49</v>
      </c>
      <c r="C31" s="79">
        <v>466</v>
      </c>
      <c r="D31" s="79"/>
      <c r="E31" s="81"/>
      <c r="F31" s="79">
        <f t="shared" si="1"/>
        <v>466</v>
      </c>
    </row>
    <row r="32" s="1" customFormat="1" ht="30" customHeight="1" spans="1:6">
      <c r="A32" s="82">
        <v>21372</v>
      </c>
      <c r="B32" s="9" t="s">
        <v>50</v>
      </c>
      <c r="C32" s="79">
        <f>C33+C34</f>
        <v>66</v>
      </c>
      <c r="D32" s="79"/>
      <c r="E32" s="81"/>
      <c r="F32" s="79">
        <f t="shared" si="1"/>
        <v>66</v>
      </c>
    </row>
    <row r="33" s="1" customFormat="1" ht="30" customHeight="1" spans="1:6">
      <c r="A33" s="82">
        <v>2137201</v>
      </c>
      <c r="B33" s="9" t="s">
        <v>51</v>
      </c>
      <c r="C33" s="79">
        <v>38</v>
      </c>
      <c r="D33" s="79"/>
      <c r="E33" s="81"/>
      <c r="F33" s="79">
        <f t="shared" si="1"/>
        <v>38</v>
      </c>
    </row>
    <row r="34" s="1" customFormat="1" ht="30" customHeight="1" spans="1:6">
      <c r="A34" s="82">
        <v>2137202</v>
      </c>
      <c r="B34" s="9" t="s">
        <v>52</v>
      </c>
      <c r="C34" s="79">
        <v>28</v>
      </c>
      <c r="D34" s="79"/>
      <c r="E34" s="81"/>
      <c r="F34" s="79">
        <f t="shared" si="1"/>
        <v>28</v>
      </c>
    </row>
    <row r="35" s="1" customFormat="1" ht="30" customHeight="1" spans="1:6">
      <c r="A35" s="82">
        <v>21373</v>
      </c>
      <c r="B35" s="9" t="s">
        <v>29</v>
      </c>
      <c r="C35" s="79">
        <f>C36</f>
        <v>37</v>
      </c>
      <c r="D35" s="79"/>
      <c r="E35" s="81"/>
      <c r="F35" s="79">
        <f t="shared" si="1"/>
        <v>37</v>
      </c>
    </row>
    <row r="36" s="1" customFormat="1" ht="30" customHeight="1" spans="1:6">
      <c r="A36" s="82">
        <v>2137302</v>
      </c>
      <c r="B36" s="9" t="s">
        <v>52</v>
      </c>
      <c r="C36" s="79">
        <v>37</v>
      </c>
      <c r="D36" s="79"/>
      <c r="E36" s="81"/>
      <c r="F36" s="79">
        <f t="shared" si="1"/>
        <v>37</v>
      </c>
    </row>
    <row r="37" s="1" customFormat="1" ht="30" customHeight="1" spans="1:6">
      <c r="A37" s="82">
        <v>229</v>
      </c>
      <c r="B37" s="9" t="s">
        <v>53</v>
      </c>
      <c r="C37" s="79">
        <f>C38+C42</f>
        <v>172291</v>
      </c>
      <c r="D37" s="79">
        <v>126</v>
      </c>
      <c r="E37" s="81">
        <f t="shared" si="0"/>
        <v>1366.38888888889</v>
      </c>
      <c r="F37" s="79">
        <f t="shared" si="1"/>
        <v>172165</v>
      </c>
    </row>
    <row r="38" s="1" customFormat="1" ht="30" customHeight="1" spans="1:6">
      <c r="A38" s="82">
        <v>22904</v>
      </c>
      <c r="B38" s="9" t="s">
        <v>54</v>
      </c>
      <c r="C38" s="79">
        <f>SUM(C39:C40)</f>
        <v>172114</v>
      </c>
      <c r="D38" s="79">
        <v>10</v>
      </c>
      <c r="E38" s="81">
        <f t="shared" si="0"/>
        <v>17210.4</v>
      </c>
      <c r="F38" s="79">
        <f t="shared" si="1"/>
        <v>172104</v>
      </c>
    </row>
    <row r="39" s="1" customFormat="1" ht="30" customHeight="1" spans="1:6">
      <c r="A39" s="82">
        <v>2290401</v>
      </c>
      <c r="B39" s="9" t="s">
        <v>55</v>
      </c>
      <c r="C39" s="79">
        <v>147818</v>
      </c>
      <c r="D39" s="79">
        <v>10</v>
      </c>
      <c r="E39" s="81">
        <f t="shared" si="0"/>
        <v>14780.8</v>
      </c>
      <c r="F39" s="79">
        <f t="shared" si="1"/>
        <v>147808</v>
      </c>
    </row>
    <row r="40" s="1" customFormat="1" ht="30" customHeight="1" spans="1:6">
      <c r="A40" s="82">
        <v>2290403</v>
      </c>
      <c r="B40" s="9" t="s">
        <v>56</v>
      </c>
      <c r="C40" s="79">
        <v>24296</v>
      </c>
      <c r="D40" s="79"/>
      <c r="E40" s="81"/>
      <c r="F40" s="79">
        <f t="shared" si="1"/>
        <v>24296</v>
      </c>
    </row>
    <row r="41" s="1" customFormat="1" ht="30" customHeight="1" spans="1:6">
      <c r="A41" s="82">
        <v>22909</v>
      </c>
      <c r="B41" s="9" t="s">
        <v>57</v>
      </c>
      <c r="C41" s="79"/>
      <c r="D41" s="79"/>
      <c r="E41" s="81"/>
      <c r="F41" s="79">
        <f t="shared" ref="F41:F61" si="2">C41-D41</f>
        <v>0</v>
      </c>
    </row>
    <row r="42" s="1" customFormat="1" ht="30" customHeight="1" spans="1:6">
      <c r="A42" s="82">
        <v>22960</v>
      </c>
      <c r="B42" s="9" t="s">
        <v>58</v>
      </c>
      <c r="C42" s="79">
        <f>SUM(C43:C48)</f>
        <v>177</v>
      </c>
      <c r="D42" s="79">
        <v>116</v>
      </c>
      <c r="E42" s="81">
        <f t="shared" ref="E41:E61" si="3">F42/D42</f>
        <v>0.525862068965517</v>
      </c>
      <c r="F42" s="79">
        <f t="shared" si="2"/>
        <v>61</v>
      </c>
    </row>
    <row r="43" s="1" customFormat="1" ht="30" customHeight="1" spans="1:6">
      <c r="A43" s="82">
        <v>2296002</v>
      </c>
      <c r="B43" s="9" t="s">
        <v>59</v>
      </c>
      <c r="C43" s="79">
        <v>121</v>
      </c>
      <c r="D43" s="79">
        <v>94</v>
      </c>
      <c r="E43" s="81">
        <f t="shared" si="3"/>
        <v>0.287234042553192</v>
      </c>
      <c r="F43" s="79">
        <f t="shared" si="2"/>
        <v>27</v>
      </c>
    </row>
    <row r="44" s="1" customFormat="1" ht="30" customHeight="1" spans="1:6">
      <c r="A44" s="82">
        <v>2296003</v>
      </c>
      <c r="B44" s="9" t="s">
        <v>60</v>
      </c>
      <c r="C44" s="79">
        <v>20</v>
      </c>
      <c r="D44" s="79"/>
      <c r="E44" s="81"/>
      <c r="F44" s="79">
        <f t="shared" si="2"/>
        <v>20</v>
      </c>
    </row>
    <row r="45" s="1" customFormat="1" ht="30" customHeight="1" spans="1:6">
      <c r="A45" s="82">
        <v>2296004</v>
      </c>
      <c r="B45" s="9" t="s">
        <v>61</v>
      </c>
      <c r="C45" s="79"/>
      <c r="D45" s="79">
        <v>8</v>
      </c>
      <c r="E45" s="81">
        <f t="shared" si="3"/>
        <v>-1</v>
      </c>
      <c r="F45" s="79">
        <f t="shared" si="2"/>
        <v>-8</v>
      </c>
    </row>
    <row r="46" s="1" customFormat="1" ht="30" customHeight="1" spans="1:6">
      <c r="A46" s="82">
        <v>2296006</v>
      </c>
      <c r="B46" s="9" t="s">
        <v>62</v>
      </c>
      <c r="C46" s="79">
        <v>36</v>
      </c>
      <c r="D46" s="79">
        <v>14</v>
      </c>
      <c r="E46" s="81">
        <f t="shared" si="3"/>
        <v>1.57142857142857</v>
      </c>
      <c r="F46" s="79">
        <f t="shared" si="2"/>
        <v>22</v>
      </c>
    </row>
    <row r="47" s="1" customFormat="1" ht="30" customHeight="1" spans="1:6">
      <c r="A47" s="82">
        <v>2296013</v>
      </c>
      <c r="B47" s="9" t="s">
        <v>63</v>
      </c>
      <c r="C47" s="79"/>
      <c r="D47" s="79"/>
      <c r="E47" s="81"/>
      <c r="F47" s="79">
        <f t="shared" si="2"/>
        <v>0</v>
      </c>
    </row>
    <row r="48" s="1" customFormat="1" ht="30" customHeight="1" spans="1:6">
      <c r="A48" s="82">
        <v>2296099</v>
      </c>
      <c r="B48" s="9" t="s">
        <v>64</v>
      </c>
      <c r="C48" s="79"/>
      <c r="D48" s="79"/>
      <c r="E48" s="81"/>
      <c r="F48" s="79">
        <f t="shared" si="2"/>
        <v>0</v>
      </c>
    </row>
    <row r="49" ht="30" customHeight="1" spans="1:6">
      <c r="A49" s="82">
        <v>232</v>
      </c>
      <c r="B49" s="9" t="s">
        <v>65</v>
      </c>
      <c r="C49" s="79">
        <v>18902</v>
      </c>
      <c r="D49" s="29">
        <f>D50</f>
        <v>18099</v>
      </c>
      <c r="E49" s="81">
        <f t="shared" si="3"/>
        <v>0.0443670921045362</v>
      </c>
      <c r="F49" s="79">
        <f t="shared" si="2"/>
        <v>803</v>
      </c>
    </row>
    <row r="50" ht="30" customHeight="1" spans="1:6">
      <c r="A50" s="82">
        <v>23204</v>
      </c>
      <c r="B50" s="9" t="s">
        <v>66</v>
      </c>
      <c r="C50" s="79">
        <v>18902</v>
      </c>
      <c r="D50" s="29">
        <v>18099</v>
      </c>
      <c r="E50" s="81">
        <f t="shared" si="3"/>
        <v>0.0443670921045362</v>
      </c>
      <c r="F50" s="79">
        <f t="shared" si="2"/>
        <v>803</v>
      </c>
    </row>
    <row r="51" ht="30" customHeight="1" spans="1:6">
      <c r="A51" s="82">
        <v>2320411</v>
      </c>
      <c r="B51" s="9" t="s">
        <v>67</v>
      </c>
      <c r="C51" s="79">
        <v>14654</v>
      </c>
      <c r="D51" s="29">
        <v>13851</v>
      </c>
      <c r="E51" s="81">
        <f t="shared" si="3"/>
        <v>0.0579741534907227</v>
      </c>
      <c r="F51" s="79">
        <f t="shared" si="2"/>
        <v>803</v>
      </c>
    </row>
    <row r="52" ht="30" customHeight="1" spans="1:6">
      <c r="A52" s="82">
        <v>2320433</v>
      </c>
      <c r="B52" s="9" t="s">
        <v>68</v>
      </c>
      <c r="C52" s="79">
        <v>1026</v>
      </c>
      <c r="D52" s="29">
        <v>1026</v>
      </c>
      <c r="E52" s="81">
        <f t="shared" si="3"/>
        <v>0</v>
      </c>
      <c r="F52" s="79">
        <f t="shared" si="2"/>
        <v>0</v>
      </c>
    </row>
    <row r="53" ht="30" customHeight="1" spans="1:6">
      <c r="A53" s="82">
        <v>2320498</v>
      </c>
      <c r="B53" s="9" t="s">
        <v>69</v>
      </c>
      <c r="C53" s="79">
        <v>3222</v>
      </c>
      <c r="D53" s="29">
        <v>3222</v>
      </c>
      <c r="E53" s="81">
        <f t="shared" si="3"/>
        <v>0</v>
      </c>
      <c r="F53" s="79">
        <f t="shared" si="2"/>
        <v>0</v>
      </c>
    </row>
    <row r="54" ht="30" customHeight="1" spans="1:6">
      <c r="A54" s="82">
        <v>233</v>
      </c>
      <c r="B54" s="9" t="s">
        <v>70</v>
      </c>
      <c r="C54" s="79">
        <v>111</v>
      </c>
      <c r="D54" s="29">
        <v>84</v>
      </c>
      <c r="E54" s="81">
        <f t="shared" si="3"/>
        <v>0.321428571428571</v>
      </c>
      <c r="F54" s="79">
        <f t="shared" si="2"/>
        <v>27</v>
      </c>
    </row>
    <row r="55" ht="30" customHeight="1" spans="1:6">
      <c r="A55" s="82">
        <v>23304</v>
      </c>
      <c r="B55" s="9" t="s">
        <v>71</v>
      </c>
      <c r="C55" s="79">
        <v>111</v>
      </c>
      <c r="D55" s="29">
        <f>SUM(D56:D58)</f>
        <v>84</v>
      </c>
      <c r="E55" s="81">
        <f t="shared" si="3"/>
        <v>0.321428571428571</v>
      </c>
      <c r="F55" s="79">
        <f t="shared" si="2"/>
        <v>27</v>
      </c>
    </row>
    <row r="56" ht="30" customHeight="1" spans="1:6">
      <c r="A56" s="82">
        <v>2330411</v>
      </c>
      <c r="B56" s="9" t="s">
        <v>72</v>
      </c>
      <c r="C56" s="79">
        <v>110.75</v>
      </c>
      <c r="D56" s="29">
        <v>84</v>
      </c>
      <c r="E56" s="81">
        <f t="shared" si="3"/>
        <v>0.318452380952381</v>
      </c>
      <c r="F56" s="79">
        <f t="shared" si="2"/>
        <v>26.75</v>
      </c>
    </row>
    <row r="57" ht="30" customHeight="1" spans="1:6">
      <c r="A57" s="82">
        <v>2330433</v>
      </c>
      <c r="B57" s="9" t="s">
        <v>73</v>
      </c>
      <c r="C57" s="79">
        <v>0.05</v>
      </c>
      <c r="D57" s="29"/>
      <c r="E57" s="81"/>
      <c r="F57" s="79">
        <f t="shared" si="2"/>
        <v>0.05</v>
      </c>
    </row>
    <row r="58" ht="30" customHeight="1" spans="1:6">
      <c r="A58" s="82">
        <v>2330498</v>
      </c>
      <c r="B58" s="9" t="s">
        <v>74</v>
      </c>
      <c r="C58" s="79">
        <v>0.2</v>
      </c>
      <c r="D58" s="29"/>
      <c r="E58" s="81"/>
      <c r="F58" s="79">
        <f t="shared" si="2"/>
        <v>0.2</v>
      </c>
    </row>
    <row r="59" ht="30" customHeight="1" spans="1:6">
      <c r="A59" s="82">
        <v>234</v>
      </c>
      <c r="B59" s="9" t="s">
        <v>75</v>
      </c>
      <c r="C59" s="79">
        <v>50</v>
      </c>
      <c r="D59" s="29"/>
      <c r="E59" s="81"/>
      <c r="F59" s="79">
        <f t="shared" si="2"/>
        <v>50</v>
      </c>
    </row>
    <row r="60" ht="30" customHeight="1" spans="1:6">
      <c r="A60" s="82">
        <v>23402</v>
      </c>
      <c r="B60" s="9" t="s">
        <v>76</v>
      </c>
      <c r="C60" s="79">
        <v>50</v>
      </c>
      <c r="D60" s="29"/>
      <c r="E60" s="81"/>
      <c r="F60" s="79">
        <f t="shared" si="2"/>
        <v>50</v>
      </c>
    </row>
    <row r="61" ht="30" customHeight="1" spans="1:6">
      <c r="A61" s="82">
        <v>2340299</v>
      </c>
      <c r="B61" s="9" t="s">
        <v>77</v>
      </c>
      <c r="C61" s="79">
        <v>50</v>
      </c>
      <c r="D61" s="29"/>
      <c r="E61" s="81"/>
      <c r="F61" s="79">
        <f t="shared" si="2"/>
        <v>50</v>
      </c>
    </row>
  </sheetData>
  <autoFilter xmlns:etc="http://www.wps.cn/officeDocument/2017/etCustomData" ref="A7:F61" etc:filterBottomFollowUsedRange="0">
    <extLst/>
  </autoFilter>
  <mergeCells count="6">
    <mergeCell ref="A2:F2"/>
    <mergeCell ref="D4:F4"/>
    <mergeCell ref="A7:B7"/>
    <mergeCell ref="A4:A5"/>
    <mergeCell ref="B4:B5"/>
    <mergeCell ref="C4:C5"/>
  </mergeCells>
  <pageMargins left="0.751388888888889" right="0.751388888888889" top="1" bottom="1" header="0.5" footer="0.5"/>
  <pageSetup paperSize="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4"/>
  <sheetViews>
    <sheetView tabSelected="1" topLeftCell="B1" workbookViewId="0">
      <pane ySplit="6" topLeftCell="A190" activePane="bottomLeft" state="frozen"/>
      <selection/>
      <selection pane="bottomLeft" activeCell="J202" sqref="J202"/>
    </sheetView>
  </sheetViews>
  <sheetFormatPr defaultColWidth="9" defaultRowHeight="14.25" customHeight="1"/>
  <cols>
    <col min="1" max="1" width="38.5" style="30" customWidth="1"/>
    <col min="2" max="3" width="13.75" style="30" customWidth="1"/>
    <col min="4" max="4" width="9.5" style="30" customWidth="1"/>
    <col min="5" max="6" width="8" style="30" customWidth="1"/>
    <col min="7" max="7" width="56.6333333333333" style="31" customWidth="1"/>
    <col min="8" max="9" width="13.75" style="30" customWidth="1"/>
    <col min="10" max="10" width="9.5" style="30" customWidth="1"/>
    <col min="11" max="11" width="7.63333333333333" style="30"/>
    <col min="12" max="12" width="7.88333333333333" style="30"/>
    <col min="13" max="14" width="9.38333333333333" style="30"/>
    <col min="15" max="16384" width="9" style="30"/>
  </cols>
  <sheetData>
    <row r="1" s="1" customFormat="1" ht="20.25" spans="1:7">
      <c r="A1" s="32" t="s">
        <v>78</v>
      </c>
      <c r="G1" s="33"/>
    </row>
    <row r="2" s="1" customFormat="1" ht="54.75" customHeight="1" spans="1:12">
      <c r="A2" s="34" t="s">
        <v>79</v>
      </c>
      <c r="B2" s="34"/>
      <c r="C2" s="34"/>
      <c r="D2" s="34"/>
      <c r="E2" s="34"/>
      <c r="F2" s="34"/>
      <c r="G2" s="35"/>
      <c r="H2" s="34"/>
      <c r="I2" s="34"/>
      <c r="J2" s="34"/>
      <c r="K2" s="34"/>
      <c r="L2" s="34"/>
    </row>
    <row r="3" s="30" customFormat="1" ht="15" customHeight="1" spans="1:12">
      <c r="A3" s="36" t="s">
        <v>2</v>
      </c>
      <c r="B3" s="37"/>
      <c r="C3" s="37"/>
      <c r="D3" s="37"/>
      <c r="E3" s="37"/>
      <c r="F3" s="37"/>
      <c r="G3" s="38"/>
      <c r="H3" s="37"/>
      <c r="I3" s="37"/>
      <c r="J3" s="37"/>
      <c r="K3" s="37"/>
      <c r="L3" s="61" t="s">
        <v>3</v>
      </c>
    </row>
    <row r="4" s="30" customFormat="1" ht="33" customHeight="1" spans="1:12">
      <c r="A4" s="39" t="s">
        <v>80</v>
      </c>
      <c r="B4" s="39"/>
      <c r="C4" s="39"/>
      <c r="D4" s="39"/>
      <c r="E4" s="39"/>
      <c r="F4" s="39"/>
      <c r="G4" s="40" t="s">
        <v>81</v>
      </c>
      <c r="H4" s="39"/>
      <c r="I4" s="39"/>
      <c r="J4" s="39"/>
      <c r="K4" s="39"/>
      <c r="L4" s="39"/>
    </row>
    <row r="5" s="1" customFormat="1" spans="1:12">
      <c r="A5" s="41" t="s">
        <v>82</v>
      </c>
      <c r="B5" s="41" t="s">
        <v>83</v>
      </c>
      <c r="C5" s="7" t="s">
        <v>84</v>
      </c>
      <c r="D5" s="42" t="s">
        <v>85</v>
      </c>
      <c r="E5" s="42"/>
      <c r="F5" s="11"/>
      <c r="G5" s="43" t="s">
        <v>82</v>
      </c>
      <c r="H5" s="41" t="s">
        <v>83</v>
      </c>
      <c r="I5" s="7" t="s">
        <v>84</v>
      </c>
      <c r="J5" s="42" t="s">
        <v>85</v>
      </c>
      <c r="K5" s="42"/>
      <c r="L5" s="11"/>
    </row>
    <row r="6" s="1" customFormat="1" ht="42.75" spans="1:12">
      <c r="A6" s="44"/>
      <c r="B6" s="44"/>
      <c r="C6" s="7"/>
      <c r="D6" s="45" t="s">
        <v>86</v>
      </c>
      <c r="E6" s="46" t="s">
        <v>87</v>
      </c>
      <c r="F6" s="46" t="s">
        <v>88</v>
      </c>
      <c r="G6" s="43"/>
      <c r="H6" s="44"/>
      <c r="I6" s="7"/>
      <c r="J6" s="45" t="s">
        <v>86</v>
      </c>
      <c r="K6" s="46" t="s">
        <v>87</v>
      </c>
      <c r="L6" s="46" t="s">
        <v>88</v>
      </c>
    </row>
    <row r="7" s="30" customFormat="1" ht="26.25" customHeight="1" spans="1:12">
      <c r="A7" s="47" t="s">
        <v>11</v>
      </c>
      <c r="B7" s="47">
        <v>1</v>
      </c>
      <c r="C7" s="47">
        <v>2</v>
      </c>
      <c r="D7" s="47">
        <v>3</v>
      </c>
      <c r="E7" s="47" t="s">
        <v>89</v>
      </c>
      <c r="F7" s="47" t="s">
        <v>90</v>
      </c>
      <c r="G7" s="47">
        <v>6</v>
      </c>
      <c r="H7" s="47">
        <v>7</v>
      </c>
      <c r="I7" s="47">
        <v>8</v>
      </c>
      <c r="J7" s="47">
        <v>9</v>
      </c>
      <c r="K7" s="47" t="s">
        <v>91</v>
      </c>
      <c r="L7" s="47" t="s">
        <v>92</v>
      </c>
    </row>
    <row r="8" s="30" customFormat="1" ht="20.25" customHeight="1" spans="1:12">
      <c r="A8" s="48" t="s">
        <v>93</v>
      </c>
      <c r="B8" s="49"/>
      <c r="C8" s="49"/>
      <c r="D8" s="49"/>
      <c r="E8" s="50">
        <v>0</v>
      </c>
      <c r="F8" s="50">
        <v>0</v>
      </c>
      <c r="G8" s="51" t="s">
        <v>94</v>
      </c>
      <c r="H8" s="49">
        <f>H9+H15+H21</f>
        <v>0</v>
      </c>
      <c r="I8" s="49">
        <f t="shared" ref="H8:J8" si="0">I9+I15+I21</f>
        <v>0</v>
      </c>
      <c r="J8" s="49">
        <f t="shared" si="0"/>
        <v>0</v>
      </c>
      <c r="K8" s="50">
        <v>0</v>
      </c>
      <c r="L8" s="50">
        <v>0</v>
      </c>
    </row>
    <row r="9" s="30" customFormat="1" ht="20.25" customHeight="1" spans="1:12">
      <c r="A9" s="48" t="s">
        <v>95</v>
      </c>
      <c r="B9" s="49"/>
      <c r="C9" s="49"/>
      <c r="D9" s="49"/>
      <c r="E9" s="50">
        <v>0</v>
      </c>
      <c r="F9" s="50">
        <v>0</v>
      </c>
      <c r="G9" s="52" t="s">
        <v>96</v>
      </c>
      <c r="H9" s="49">
        <f>H10+H11+H12+H13+H14</f>
        <v>0</v>
      </c>
      <c r="I9" s="49">
        <f t="shared" ref="H9:J9" si="1">I10+I11+I12+I13+I14</f>
        <v>0</v>
      </c>
      <c r="J9" s="49">
        <f t="shared" si="1"/>
        <v>0</v>
      </c>
      <c r="K9" s="50">
        <v>0</v>
      </c>
      <c r="L9" s="50">
        <v>0</v>
      </c>
    </row>
    <row r="10" s="30" customFormat="1" ht="20.25" customHeight="1" spans="1:12">
      <c r="A10" s="48" t="s">
        <v>97</v>
      </c>
      <c r="B10" s="49"/>
      <c r="C10" s="49"/>
      <c r="D10" s="49"/>
      <c r="E10" s="50">
        <v>0</v>
      </c>
      <c r="F10" s="50">
        <v>0</v>
      </c>
      <c r="G10" s="52" t="s">
        <v>98</v>
      </c>
      <c r="H10" s="49"/>
      <c r="I10" s="49"/>
      <c r="J10" s="49"/>
      <c r="K10" s="50">
        <v>0</v>
      </c>
      <c r="L10" s="50">
        <v>0</v>
      </c>
    </row>
    <row r="11" s="30" customFormat="1" ht="20.25" customHeight="1" spans="1:12">
      <c r="A11" s="48" t="s">
        <v>99</v>
      </c>
      <c r="B11" s="49"/>
      <c r="C11" s="53">
        <v>2796</v>
      </c>
      <c r="D11" s="49"/>
      <c r="E11" s="50">
        <v>0</v>
      </c>
      <c r="F11" s="54">
        <f>D11/C11</f>
        <v>0</v>
      </c>
      <c r="G11" s="52" t="s">
        <v>100</v>
      </c>
      <c r="H11" s="49"/>
      <c r="I11" s="49"/>
      <c r="J11" s="49"/>
      <c r="K11" s="50">
        <v>0</v>
      </c>
      <c r="L11" s="50">
        <v>0</v>
      </c>
    </row>
    <row r="12" s="30" customFormat="1" ht="20.25" customHeight="1" spans="1:12">
      <c r="A12" s="48" t="s">
        <v>101</v>
      </c>
      <c r="B12" s="49"/>
      <c r="C12" s="53">
        <v>604</v>
      </c>
      <c r="D12" s="49"/>
      <c r="E12" s="50">
        <v>0</v>
      </c>
      <c r="F12" s="54">
        <f>D12/C12</f>
        <v>0</v>
      </c>
      <c r="G12" s="52" t="s">
        <v>102</v>
      </c>
      <c r="H12" s="49"/>
      <c r="I12" s="49"/>
      <c r="J12" s="49"/>
      <c r="K12" s="50">
        <v>0</v>
      </c>
      <c r="L12" s="50">
        <v>0</v>
      </c>
    </row>
    <row r="13" s="30" customFormat="1" ht="20.25" customHeight="1" spans="1:12">
      <c r="A13" s="48" t="s">
        <v>103</v>
      </c>
      <c r="B13" s="55">
        <v>70000</v>
      </c>
      <c r="C13" s="53">
        <v>135259</v>
      </c>
      <c r="D13" s="56">
        <v>66753</v>
      </c>
      <c r="E13" s="54">
        <f>D13/B13</f>
        <v>0.953614285714286</v>
      </c>
      <c r="F13" s="54">
        <f>D13/C13</f>
        <v>0.493519839714917</v>
      </c>
      <c r="G13" s="52" t="s">
        <v>104</v>
      </c>
      <c r="H13" s="49"/>
      <c r="I13" s="49"/>
      <c r="J13" s="49"/>
      <c r="K13" s="50">
        <v>0</v>
      </c>
      <c r="L13" s="50">
        <v>0</v>
      </c>
    </row>
    <row r="14" s="30" customFormat="1" ht="20.25" customHeight="1" spans="1:12">
      <c r="A14" s="48" t="s">
        <v>105</v>
      </c>
      <c r="B14" s="55"/>
      <c r="C14" s="55"/>
      <c r="D14" s="55"/>
      <c r="E14" s="54"/>
      <c r="F14" s="50">
        <v>0</v>
      </c>
      <c r="G14" s="52" t="s">
        <v>106</v>
      </c>
      <c r="H14" s="49"/>
      <c r="I14" s="49"/>
      <c r="J14" s="49"/>
      <c r="K14" s="50">
        <v>0</v>
      </c>
      <c r="L14" s="50">
        <v>0</v>
      </c>
    </row>
    <row r="15" s="30" customFormat="1" ht="20.25" customHeight="1" spans="1:12">
      <c r="A15" s="48" t="s">
        <v>107</v>
      </c>
      <c r="B15" s="49"/>
      <c r="C15" s="57"/>
      <c r="D15" s="49"/>
      <c r="E15" s="50">
        <v>0</v>
      </c>
      <c r="F15" s="50">
        <v>0</v>
      </c>
      <c r="G15" s="52" t="s">
        <v>108</v>
      </c>
      <c r="H15" s="49">
        <f>H16+H17+H18+H19+H20</f>
        <v>0</v>
      </c>
      <c r="I15" s="49">
        <f t="shared" ref="H15:J15" si="2">I16+I17+I18+I19+I20</f>
        <v>0</v>
      </c>
      <c r="J15" s="49">
        <f t="shared" si="2"/>
        <v>0</v>
      </c>
      <c r="K15" s="50">
        <v>0</v>
      </c>
      <c r="L15" s="50">
        <v>0</v>
      </c>
    </row>
    <row r="16" s="30" customFormat="1" ht="20.25" customHeight="1" spans="1:12">
      <c r="A16" s="48" t="s">
        <v>109</v>
      </c>
      <c r="B16" s="49"/>
      <c r="C16" s="49"/>
      <c r="D16" s="49"/>
      <c r="E16" s="50">
        <v>0</v>
      </c>
      <c r="F16" s="50">
        <v>0</v>
      </c>
      <c r="G16" s="52" t="s">
        <v>110</v>
      </c>
      <c r="H16" s="49"/>
      <c r="I16" s="49"/>
      <c r="J16" s="49"/>
      <c r="K16" s="50">
        <v>0</v>
      </c>
      <c r="L16" s="50">
        <v>0</v>
      </c>
    </row>
    <row r="17" s="30" customFormat="1" ht="20.25" customHeight="1" spans="1:12">
      <c r="A17" s="48" t="s">
        <v>111</v>
      </c>
      <c r="B17" s="49"/>
      <c r="C17" s="49"/>
      <c r="D17" s="49"/>
      <c r="E17" s="50">
        <v>0</v>
      </c>
      <c r="F17" s="50">
        <v>0</v>
      </c>
      <c r="G17" s="52" t="s">
        <v>112</v>
      </c>
      <c r="H17" s="49"/>
      <c r="I17" s="49"/>
      <c r="J17" s="49"/>
      <c r="K17" s="50">
        <v>0</v>
      </c>
      <c r="L17" s="50">
        <v>0</v>
      </c>
    </row>
    <row r="18" s="30" customFormat="1" ht="20.25" customHeight="1" spans="1:12">
      <c r="A18" s="48" t="s">
        <v>113</v>
      </c>
      <c r="B18" s="49"/>
      <c r="C18" s="49"/>
      <c r="D18" s="49"/>
      <c r="E18" s="50">
        <v>0</v>
      </c>
      <c r="F18" s="50">
        <v>0</v>
      </c>
      <c r="G18" s="52" t="s">
        <v>114</v>
      </c>
      <c r="H18" s="49"/>
      <c r="I18" s="49"/>
      <c r="J18" s="49"/>
      <c r="K18" s="50">
        <v>0</v>
      </c>
      <c r="L18" s="50">
        <v>0</v>
      </c>
    </row>
    <row r="19" s="30" customFormat="1" ht="20.25" customHeight="1" spans="1:12">
      <c r="A19" s="48" t="s">
        <v>115</v>
      </c>
      <c r="B19" s="49"/>
      <c r="C19" s="49"/>
      <c r="D19" s="49"/>
      <c r="E19" s="50">
        <v>0</v>
      </c>
      <c r="F19" s="50">
        <v>0</v>
      </c>
      <c r="G19" s="52" t="s">
        <v>116</v>
      </c>
      <c r="H19" s="49"/>
      <c r="I19" s="49"/>
      <c r="J19" s="49"/>
      <c r="K19" s="50">
        <v>0</v>
      </c>
      <c r="L19" s="50">
        <v>0</v>
      </c>
    </row>
    <row r="20" s="30" customFormat="1" ht="20.25" customHeight="1" spans="1:12">
      <c r="A20" s="48" t="s">
        <v>117</v>
      </c>
      <c r="B20" s="49"/>
      <c r="C20" s="49"/>
      <c r="D20" s="49"/>
      <c r="E20" s="50">
        <v>0</v>
      </c>
      <c r="F20" s="50">
        <v>0</v>
      </c>
      <c r="G20" s="52" t="s">
        <v>118</v>
      </c>
      <c r="H20" s="49"/>
      <c r="I20" s="49"/>
      <c r="J20" s="49"/>
      <c r="K20" s="50">
        <v>0</v>
      </c>
      <c r="L20" s="50">
        <v>0</v>
      </c>
    </row>
    <row r="21" s="30" customFormat="1" ht="20.25" customHeight="1" spans="1:12">
      <c r="A21" s="48" t="s">
        <v>119</v>
      </c>
      <c r="B21" s="49"/>
      <c r="C21" s="49"/>
      <c r="D21" s="49"/>
      <c r="E21" s="50">
        <v>0</v>
      </c>
      <c r="F21" s="50">
        <v>0</v>
      </c>
      <c r="G21" s="52" t="s">
        <v>120</v>
      </c>
      <c r="H21" s="49">
        <f>H22+H23</f>
        <v>0</v>
      </c>
      <c r="I21" s="49">
        <f t="shared" ref="H21:J21" si="3">I22+I23</f>
        <v>0</v>
      </c>
      <c r="J21" s="49">
        <f t="shared" si="3"/>
        <v>0</v>
      </c>
      <c r="K21" s="50">
        <v>0</v>
      </c>
      <c r="L21" s="50">
        <v>0</v>
      </c>
    </row>
    <row r="22" s="30" customFormat="1" ht="20.25" customHeight="1" spans="1:12">
      <c r="A22" s="48" t="s">
        <v>121</v>
      </c>
      <c r="B22" s="49"/>
      <c r="C22" s="49"/>
      <c r="D22" s="49"/>
      <c r="E22" s="50">
        <v>0</v>
      </c>
      <c r="F22" s="50">
        <v>0</v>
      </c>
      <c r="G22" s="51" t="s">
        <v>122</v>
      </c>
      <c r="H22" s="49"/>
      <c r="I22" s="49"/>
      <c r="J22" s="49"/>
      <c r="K22" s="50">
        <v>0</v>
      </c>
      <c r="L22" s="50">
        <v>0</v>
      </c>
    </row>
    <row r="23" s="30" customFormat="1" ht="20.25" customHeight="1" spans="1:12">
      <c r="A23" s="48" t="s">
        <v>123</v>
      </c>
      <c r="B23" s="49"/>
      <c r="C23" s="50">
        <v>345</v>
      </c>
      <c r="D23" s="49"/>
      <c r="E23" s="50">
        <v>0</v>
      </c>
      <c r="F23" s="54">
        <f>D23/C23</f>
        <v>0</v>
      </c>
      <c r="G23" s="51" t="s">
        <v>124</v>
      </c>
      <c r="H23" s="49"/>
      <c r="I23" s="49"/>
      <c r="J23" s="49"/>
      <c r="K23" s="50">
        <v>0</v>
      </c>
      <c r="L23" s="50">
        <v>0</v>
      </c>
    </row>
    <row r="24" s="30" customFormat="1" ht="20.25" customHeight="1" spans="1:12">
      <c r="A24" s="48" t="s">
        <v>125</v>
      </c>
      <c r="B24" s="49"/>
      <c r="C24" s="49"/>
      <c r="D24" s="49"/>
      <c r="E24" s="50">
        <v>0</v>
      </c>
      <c r="F24" s="50">
        <v>0</v>
      </c>
      <c r="G24" s="51" t="s">
        <v>126</v>
      </c>
      <c r="H24" s="49">
        <f>H25+H29+H33</f>
        <v>0</v>
      </c>
      <c r="I24" s="49"/>
      <c r="J24" s="49">
        <f t="shared" ref="H24:J24" si="4">J25+J29+J33</f>
        <v>0</v>
      </c>
      <c r="K24" s="50">
        <v>0</v>
      </c>
      <c r="L24" s="54"/>
    </row>
    <row r="25" s="30" customFormat="1" ht="20.25" customHeight="1" spans="1:12">
      <c r="A25" s="48" t="s">
        <v>127</v>
      </c>
      <c r="B25" s="49"/>
      <c r="C25" s="49"/>
      <c r="D25" s="49"/>
      <c r="E25" s="50">
        <v>0</v>
      </c>
      <c r="F25" s="50">
        <v>0</v>
      </c>
      <c r="G25" s="52" t="s">
        <v>128</v>
      </c>
      <c r="H25" s="49">
        <f>H26+H27+H28</f>
        <v>0</v>
      </c>
      <c r="I25" s="49"/>
      <c r="J25" s="49">
        <f t="shared" ref="H25:J25" si="5">J26+J27+J28</f>
        <v>0</v>
      </c>
      <c r="K25" s="50">
        <v>0</v>
      </c>
      <c r="L25" s="54"/>
    </row>
    <row r="26" s="30" customFormat="1" ht="20.25" customHeight="1" spans="1:12">
      <c r="A26" s="48" t="s">
        <v>129</v>
      </c>
      <c r="B26" s="49"/>
      <c r="C26" s="49"/>
      <c r="D26" s="49"/>
      <c r="E26" s="50">
        <v>0</v>
      </c>
      <c r="F26" s="50">
        <v>0</v>
      </c>
      <c r="G26" s="52" t="s">
        <v>51</v>
      </c>
      <c r="H26" s="49"/>
      <c r="I26" s="49"/>
      <c r="J26" s="49"/>
      <c r="K26" s="50">
        <v>0</v>
      </c>
      <c r="L26" s="54"/>
    </row>
    <row r="27" s="30" customFormat="1" ht="20.25" customHeight="1" spans="1:12">
      <c r="A27" s="48" t="s">
        <v>130</v>
      </c>
      <c r="B27" s="49"/>
      <c r="C27" s="50">
        <v>6</v>
      </c>
      <c r="D27" s="49"/>
      <c r="E27" s="50">
        <v>0</v>
      </c>
      <c r="F27" s="50">
        <v>0</v>
      </c>
      <c r="G27" s="52" t="s">
        <v>52</v>
      </c>
      <c r="H27" s="49"/>
      <c r="I27" s="49"/>
      <c r="J27" s="49"/>
      <c r="K27" s="50">
        <v>0</v>
      </c>
      <c r="L27" s="50">
        <v>0</v>
      </c>
    </row>
    <row r="28" s="30" customFormat="1" ht="20.25" customHeight="1" spans="1:12">
      <c r="A28" s="48" t="s">
        <v>131</v>
      </c>
      <c r="B28" s="49">
        <f>B29+B30+B31+B32+B33</f>
        <v>0</v>
      </c>
      <c r="C28" s="49"/>
      <c r="D28" s="49">
        <f>D29+D30+D31+D32+D33</f>
        <v>0</v>
      </c>
      <c r="E28" s="50">
        <v>0</v>
      </c>
      <c r="F28" s="50">
        <v>0</v>
      </c>
      <c r="G28" s="52" t="s">
        <v>132</v>
      </c>
      <c r="H28" s="49"/>
      <c r="I28" s="49"/>
      <c r="J28" s="49"/>
      <c r="K28" s="50">
        <v>0</v>
      </c>
      <c r="L28" s="50">
        <v>0</v>
      </c>
    </row>
    <row r="29" s="30" customFormat="1" ht="20.25" customHeight="1" spans="1:12">
      <c r="A29" s="48" t="s">
        <v>133</v>
      </c>
      <c r="B29" s="49"/>
      <c r="C29" s="49"/>
      <c r="D29" s="49"/>
      <c r="E29" s="50">
        <v>0</v>
      </c>
      <c r="F29" s="50">
        <v>0</v>
      </c>
      <c r="G29" s="52" t="s">
        <v>134</v>
      </c>
      <c r="H29" s="49">
        <f>H30+H31+H32</f>
        <v>0</v>
      </c>
      <c r="I29" s="49"/>
      <c r="J29" s="49">
        <f t="shared" ref="H29:J29" si="6">J30+J31+J32</f>
        <v>0</v>
      </c>
      <c r="K29" s="50">
        <v>0</v>
      </c>
      <c r="L29" s="50">
        <v>0</v>
      </c>
    </row>
    <row r="30" s="30" customFormat="1" ht="20.25" customHeight="1" spans="1:12">
      <c r="A30" s="48" t="s">
        <v>135</v>
      </c>
      <c r="B30" s="49"/>
      <c r="C30" s="49"/>
      <c r="D30" s="49"/>
      <c r="E30" s="50">
        <v>0</v>
      </c>
      <c r="F30" s="50">
        <v>0</v>
      </c>
      <c r="G30" s="52" t="s">
        <v>51</v>
      </c>
      <c r="H30" s="49"/>
      <c r="I30" s="49"/>
      <c r="J30" s="49"/>
      <c r="K30" s="50">
        <v>0</v>
      </c>
      <c r="L30" s="50">
        <v>0</v>
      </c>
    </row>
    <row r="31" s="30" customFormat="1" ht="20.25" customHeight="1" spans="1:12">
      <c r="A31" s="48" t="s">
        <v>136</v>
      </c>
      <c r="B31" s="49"/>
      <c r="C31" s="49"/>
      <c r="D31" s="49"/>
      <c r="E31" s="50">
        <v>0</v>
      </c>
      <c r="F31" s="50">
        <v>0</v>
      </c>
      <c r="G31" s="52" t="s">
        <v>52</v>
      </c>
      <c r="H31" s="58"/>
      <c r="I31" s="49"/>
      <c r="J31" s="58"/>
      <c r="K31" s="50">
        <v>0</v>
      </c>
      <c r="L31" s="50">
        <v>0</v>
      </c>
    </row>
    <row r="32" s="30" customFormat="1" ht="20.25" customHeight="1" spans="1:12">
      <c r="A32" s="48" t="s">
        <v>137</v>
      </c>
      <c r="B32" s="49"/>
      <c r="C32" s="49"/>
      <c r="D32" s="49"/>
      <c r="E32" s="50">
        <v>0</v>
      </c>
      <c r="F32" s="50">
        <v>0</v>
      </c>
      <c r="G32" s="52" t="s">
        <v>138</v>
      </c>
      <c r="H32" s="49"/>
      <c r="I32" s="49"/>
      <c r="J32" s="49"/>
      <c r="K32" s="50">
        <v>0</v>
      </c>
      <c r="L32" s="50">
        <v>0</v>
      </c>
    </row>
    <row r="33" s="30" customFormat="1" ht="20.25" customHeight="1" spans="1:12">
      <c r="A33" s="48" t="s">
        <v>139</v>
      </c>
      <c r="B33" s="49"/>
      <c r="C33" s="49"/>
      <c r="D33" s="49"/>
      <c r="E33" s="50">
        <v>0</v>
      </c>
      <c r="F33" s="50">
        <v>0</v>
      </c>
      <c r="G33" s="52" t="s">
        <v>140</v>
      </c>
      <c r="H33" s="49">
        <f>H34+H35</f>
        <v>0</v>
      </c>
      <c r="I33" s="49"/>
      <c r="J33" s="49">
        <f t="shared" ref="H33:J33" si="7">J34+J35</f>
        <v>0</v>
      </c>
      <c r="K33" s="50">
        <v>0</v>
      </c>
      <c r="L33" s="50">
        <v>0</v>
      </c>
    </row>
    <row r="34" s="30" customFormat="1" ht="20.25" customHeight="1" spans="1:12">
      <c r="A34" s="48" t="s">
        <v>141</v>
      </c>
      <c r="B34" s="49"/>
      <c r="C34" s="50">
        <v>112808</v>
      </c>
      <c r="D34" s="49"/>
      <c r="E34" s="50">
        <v>0</v>
      </c>
      <c r="F34" s="50">
        <v>0</v>
      </c>
      <c r="G34" s="51" t="s">
        <v>52</v>
      </c>
      <c r="H34" s="49"/>
      <c r="I34" s="49"/>
      <c r="J34" s="49"/>
      <c r="K34" s="50">
        <v>0</v>
      </c>
      <c r="L34" s="50">
        <v>0</v>
      </c>
    </row>
    <row r="35" s="30" customFormat="1" ht="40" customHeight="1" spans="1:12">
      <c r="A35" s="48" t="s">
        <v>142</v>
      </c>
      <c r="B35" s="49"/>
      <c r="C35" s="49"/>
      <c r="D35" s="49"/>
      <c r="E35" s="50">
        <v>0</v>
      </c>
      <c r="F35" s="50">
        <v>0</v>
      </c>
      <c r="G35" s="51" t="s">
        <v>143</v>
      </c>
      <c r="H35" s="49"/>
      <c r="I35" s="49"/>
      <c r="J35" s="49"/>
      <c r="K35" s="50">
        <v>0</v>
      </c>
      <c r="L35" s="50">
        <v>0</v>
      </c>
    </row>
    <row r="36" s="30" customFormat="1" ht="20.25" customHeight="1" spans="1:12">
      <c r="A36" s="48"/>
      <c r="B36" s="49"/>
      <c r="C36" s="49"/>
      <c r="D36" s="49"/>
      <c r="E36" s="54"/>
      <c r="F36" s="54"/>
      <c r="G36" s="51" t="s">
        <v>144</v>
      </c>
      <c r="H36" s="49">
        <f>H37+H42</f>
        <v>0</v>
      </c>
      <c r="I36" s="49"/>
      <c r="J36" s="49">
        <f t="shared" ref="H36:J36" si="8">J37+J42</f>
        <v>4990</v>
      </c>
      <c r="K36" s="50">
        <v>0</v>
      </c>
      <c r="L36" s="50">
        <v>0</v>
      </c>
    </row>
    <row r="37" s="30" customFormat="1" ht="20.25" customHeight="1" spans="1:12">
      <c r="A37" s="48"/>
      <c r="B37" s="49"/>
      <c r="C37" s="49"/>
      <c r="D37" s="49"/>
      <c r="E37" s="54"/>
      <c r="F37" s="54"/>
      <c r="G37" s="51" t="s">
        <v>145</v>
      </c>
      <c r="H37" s="49">
        <f>H38+H39+H40+H41</f>
        <v>0</v>
      </c>
      <c r="I37" s="49"/>
      <c r="J37" s="49">
        <f t="shared" ref="H37:J37" si="9">J38+J39+J40+J41</f>
        <v>0</v>
      </c>
      <c r="K37" s="50">
        <v>0</v>
      </c>
      <c r="L37" s="50">
        <v>0</v>
      </c>
    </row>
    <row r="38" s="30" customFormat="1" ht="20.25" customHeight="1" spans="1:12">
      <c r="A38" s="48"/>
      <c r="B38" s="49"/>
      <c r="C38" s="49"/>
      <c r="D38" s="49"/>
      <c r="E38" s="54"/>
      <c r="F38" s="54"/>
      <c r="G38" s="51" t="s">
        <v>146</v>
      </c>
      <c r="H38" s="49"/>
      <c r="I38" s="49"/>
      <c r="J38" s="49"/>
      <c r="K38" s="50">
        <v>0</v>
      </c>
      <c r="L38" s="50">
        <v>0</v>
      </c>
    </row>
    <row r="39" s="30" customFormat="1" ht="20.25" customHeight="1" spans="1:12">
      <c r="A39" s="48"/>
      <c r="B39" s="49"/>
      <c r="C39" s="49"/>
      <c r="D39" s="49"/>
      <c r="E39" s="54"/>
      <c r="F39" s="54"/>
      <c r="G39" s="51" t="s">
        <v>147</v>
      </c>
      <c r="H39" s="49"/>
      <c r="I39" s="49"/>
      <c r="J39" s="49"/>
      <c r="K39" s="50">
        <v>0</v>
      </c>
      <c r="L39" s="50">
        <v>0</v>
      </c>
    </row>
    <row r="40" s="30" customFormat="1" ht="20.25" customHeight="1" spans="1:12">
      <c r="A40" s="48"/>
      <c r="B40" s="49"/>
      <c r="C40" s="49"/>
      <c r="D40" s="49"/>
      <c r="E40" s="54"/>
      <c r="F40" s="54"/>
      <c r="G40" s="51" t="s">
        <v>148</v>
      </c>
      <c r="H40" s="49"/>
      <c r="I40" s="49"/>
      <c r="J40" s="49"/>
      <c r="K40" s="50">
        <v>0</v>
      </c>
      <c r="L40" s="50">
        <v>0</v>
      </c>
    </row>
    <row r="41" s="30" customFormat="1" ht="20.25" customHeight="1" spans="1:12">
      <c r="A41" s="48"/>
      <c r="B41" s="49"/>
      <c r="C41" s="49"/>
      <c r="D41" s="49"/>
      <c r="E41" s="54"/>
      <c r="F41" s="54"/>
      <c r="G41" s="51" t="s">
        <v>149</v>
      </c>
      <c r="H41" s="49"/>
      <c r="I41" s="49"/>
      <c r="J41" s="49"/>
      <c r="K41" s="50">
        <v>0</v>
      </c>
      <c r="L41" s="50">
        <v>0</v>
      </c>
    </row>
    <row r="42" s="30" customFormat="1" ht="20.25" customHeight="1" spans="1:12">
      <c r="A42" s="48"/>
      <c r="B42" s="49"/>
      <c r="C42" s="49"/>
      <c r="D42" s="49"/>
      <c r="E42" s="54"/>
      <c r="F42" s="54"/>
      <c r="G42" s="51" t="s">
        <v>150</v>
      </c>
      <c r="H42" s="49">
        <f>H43+H44+H45+H46</f>
        <v>0</v>
      </c>
      <c r="I42" s="49"/>
      <c r="J42" s="49">
        <f t="shared" ref="H42:J42" si="10">J43+J44+J45+J46</f>
        <v>4990</v>
      </c>
      <c r="K42" s="50">
        <v>0</v>
      </c>
      <c r="L42" s="50">
        <v>0</v>
      </c>
    </row>
    <row r="43" s="30" customFormat="1" ht="20.25" customHeight="1" spans="1:12">
      <c r="A43" s="48"/>
      <c r="B43" s="49"/>
      <c r="C43" s="49"/>
      <c r="D43" s="49"/>
      <c r="E43" s="54"/>
      <c r="F43" s="54"/>
      <c r="G43" s="51" t="s">
        <v>151</v>
      </c>
      <c r="H43" s="49"/>
      <c r="I43" s="49"/>
      <c r="J43" s="49"/>
      <c r="K43" s="50">
        <v>0</v>
      </c>
      <c r="L43" s="50">
        <v>0</v>
      </c>
    </row>
    <row r="44" s="30" customFormat="1" ht="20.25" customHeight="1" spans="1:12">
      <c r="A44" s="48"/>
      <c r="B44" s="49"/>
      <c r="C44" s="49"/>
      <c r="D44" s="49"/>
      <c r="E44" s="54"/>
      <c r="F44" s="54"/>
      <c r="G44" s="51" t="s">
        <v>152</v>
      </c>
      <c r="H44" s="49"/>
      <c r="I44" s="49"/>
      <c r="J44" s="49"/>
      <c r="K44" s="50">
        <v>0</v>
      </c>
      <c r="L44" s="50">
        <v>0</v>
      </c>
    </row>
    <row r="45" s="30" customFormat="1" ht="20.25" customHeight="1" spans="1:12">
      <c r="A45" s="48"/>
      <c r="B45" s="49"/>
      <c r="C45" s="49"/>
      <c r="D45" s="49"/>
      <c r="E45" s="54"/>
      <c r="F45" s="54"/>
      <c r="G45" s="51" t="s">
        <v>153</v>
      </c>
      <c r="H45" s="49"/>
      <c r="I45" s="49"/>
      <c r="J45" s="49"/>
      <c r="K45" s="50">
        <v>0</v>
      </c>
      <c r="L45" s="50">
        <v>0</v>
      </c>
    </row>
    <row r="46" s="30" customFormat="1" ht="20.25" customHeight="1" spans="1:12">
      <c r="A46" s="48"/>
      <c r="B46" s="49"/>
      <c r="C46" s="49"/>
      <c r="D46" s="49"/>
      <c r="E46" s="54"/>
      <c r="F46" s="54"/>
      <c r="G46" s="59" t="s">
        <v>154</v>
      </c>
      <c r="H46" s="49"/>
      <c r="I46" s="49"/>
      <c r="J46" s="49">
        <v>4990</v>
      </c>
      <c r="K46" s="50">
        <v>0</v>
      </c>
      <c r="L46" s="50">
        <v>0</v>
      </c>
    </row>
    <row r="47" s="30" customFormat="1" ht="20.25" customHeight="1" spans="1:12">
      <c r="A47" s="48"/>
      <c r="B47" s="49"/>
      <c r="C47" s="49"/>
      <c r="D47" s="49"/>
      <c r="E47" s="54"/>
      <c r="F47" s="54"/>
      <c r="G47" s="59" t="s">
        <v>155</v>
      </c>
      <c r="H47" s="49"/>
      <c r="I47" s="49"/>
      <c r="J47" s="49">
        <v>4990</v>
      </c>
      <c r="K47" s="50"/>
      <c r="L47" s="50"/>
    </row>
    <row r="48" s="30" customFormat="1" ht="20.25" customHeight="1" spans="1:12">
      <c r="A48" s="48"/>
      <c r="B48" s="49"/>
      <c r="C48" s="49"/>
      <c r="D48" s="49"/>
      <c r="E48" s="54"/>
      <c r="F48" s="54"/>
      <c r="G48" s="51" t="s">
        <v>156</v>
      </c>
      <c r="H48" s="49">
        <f>H49+H65+H69+H70+H76+H80+H84+H88+H94+H97</f>
        <v>27869.32</v>
      </c>
      <c r="I48" s="49">
        <f>I49+I65+I69+I70+I76+I80+I84+I88+I94+I97+I106</f>
        <v>82604</v>
      </c>
      <c r="J48" s="49">
        <f>J49+J65+J69+J70+J76+J80+J84+J88+J94+J97+J106</f>
        <v>33166.7</v>
      </c>
      <c r="K48" s="54">
        <f>J48/H48</f>
        <v>1.19007926996425</v>
      </c>
      <c r="L48" s="54">
        <f>J48/I48</f>
        <v>0.401514454505835</v>
      </c>
    </row>
    <row r="49" s="30" customFormat="1" ht="20.25" customHeight="1" spans="1:12">
      <c r="A49" s="48"/>
      <c r="B49" s="49"/>
      <c r="C49" s="49"/>
      <c r="D49" s="49"/>
      <c r="E49" s="54"/>
      <c r="F49" s="54"/>
      <c r="G49" s="51" t="s">
        <v>157</v>
      </c>
      <c r="H49" s="49">
        <f>H50+H51+H52+H53+H54+H55+H56+H57+H58+H59+H60+H61+H62+H63+H64</f>
        <v>25901.63</v>
      </c>
      <c r="I49" s="49">
        <f>SUM(I50:I61)</f>
        <v>79304</v>
      </c>
      <c r="J49" s="49">
        <f t="shared" ref="H49:J49" si="11">J50+J51+J52+J53+J54+J55+J56+J57+J58+J59+J60+J61+J62+J63+J64</f>
        <v>24990.7</v>
      </c>
      <c r="K49" s="54">
        <f>J49/H49</f>
        <v>0.964831170856815</v>
      </c>
      <c r="L49" s="54">
        <f>J49/I49</f>
        <v>0.31512534046202</v>
      </c>
    </row>
    <row r="50" s="30" customFormat="1" ht="20.25" customHeight="1" spans="1:12">
      <c r="A50" s="48"/>
      <c r="B50" s="49"/>
      <c r="C50" s="49"/>
      <c r="D50" s="49"/>
      <c r="E50" s="54"/>
      <c r="F50" s="54"/>
      <c r="G50" s="52" t="s">
        <v>158</v>
      </c>
      <c r="H50" s="58">
        <v>25901.63</v>
      </c>
      <c r="I50" s="56">
        <v>78406</v>
      </c>
      <c r="J50" s="56">
        <v>24990.7</v>
      </c>
      <c r="K50" s="54">
        <f>J50/H50</f>
        <v>0.964831170856815</v>
      </c>
      <c r="L50" s="54">
        <f>J50/I50</f>
        <v>0.318734535622274</v>
      </c>
    </row>
    <row r="51" s="30" customFormat="1" ht="20.25" customHeight="1" spans="1:12">
      <c r="A51" s="48"/>
      <c r="B51" s="49"/>
      <c r="C51" s="49"/>
      <c r="D51" s="49"/>
      <c r="E51" s="54"/>
      <c r="F51" s="54"/>
      <c r="G51" s="52" t="s">
        <v>159</v>
      </c>
      <c r="H51" s="49"/>
      <c r="I51" s="56" t="s">
        <v>160</v>
      </c>
      <c r="J51" s="49"/>
      <c r="K51" s="50">
        <v>0</v>
      </c>
      <c r="L51" s="50">
        <v>0</v>
      </c>
    </row>
    <row r="52" s="30" customFormat="1" ht="20.25" customHeight="1" spans="1:12">
      <c r="A52" s="48"/>
      <c r="B52" s="49"/>
      <c r="C52" s="49"/>
      <c r="D52" s="49"/>
      <c r="E52" s="54"/>
      <c r="F52" s="54"/>
      <c r="G52" s="52" t="s">
        <v>161</v>
      </c>
      <c r="H52" s="49"/>
      <c r="I52" s="56">
        <v>1</v>
      </c>
      <c r="J52" s="49"/>
      <c r="K52" s="50">
        <v>0</v>
      </c>
      <c r="L52" s="50">
        <v>0</v>
      </c>
    </row>
    <row r="53" s="30" customFormat="1" ht="20.25" customHeight="1" spans="1:12">
      <c r="A53" s="60"/>
      <c r="B53" s="49"/>
      <c r="C53" s="49"/>
      <c r="D53" s="49"/>
      <c r="E53" s="54"/>
      <c r="F53" s="54"/>
      <c r="G53" s="52" t="s">
        <v>162</v>
      </c>
      <c r="H53" s="49"/>
      <c r="I53" s="56" t="s">
        <v>160</v>
      </c>
      <c r="J53" s="49"/>
      <c r="K53" s="50">
        <v>0</v>
      </c>
      <c r="L53" s="50">
        <v>0</v>
      </c>
    </row>
    <row r="54" s="30" customFormat="1" ht="20.25" customHeight="1" spans="1:12">
      <c r="A54" s="60"/>
      <c r="B54" s="49"/>
      <c r="C54" s="49"/>
      <c r="D54" s="49"/>
      <c r="E54" s="54"/>
      <c r="F54" s="54"/>
      <c r="G54" s="52" t="s">
        <v>36</v>
      </c>
      <c r="H54" s="49"/>
      <c r="I54" s="56">
        <v>897</v>
      </c>
      <c r="J54" s="49"/>
      <c r="K54" s="50">
        <v>0</v>
      </c>
      <c r="L54" s="54">
        <f>J54/I54</f>
        <v>0</v>
      </c>
    </row>
    <row r="55" s="30" customFormat="1" ht="20.25" customHeight="1" spans="1:12">
      <c r="A55" s="60"/>
      <c r="B55" s="49"/>
      <c r="C55" s="49"/>
      <c r="D55" s="49"/>
      <c r="E55" s="54"/>
      <c r="F55" s="54"/>
      <c r="G55" s="52" t="s">
        <v>163</v>
      </c>
      <c r="H55" s="49"/>
      <c r="I55" s="49"/>
      <c r="J55" s="49"/>
      <c r="K55" s="50">
        <v>0</v>
      </c>
      <c r="L55" s="50">
        <v>0</v>
      </c>
    </row>
    <row r="56" s="30" customFormat="1" ht="20.25" customHeight="1" spans="1:12">
      <c r="A56" s="60"/>
      <c r="B56" s="49"/>
      <c r="C56" s="49"/>
      <c r="D56" s="49"/>
      <c r="E56" s="54"/>
      <c r="F56" s="54"/>
      <c r="G56" s="52" t="s">
        <v>164</v>
      </c>
      <c r="H56" s="49"/>
      <c r="I56" s="49"/>
      <c r="J56" s="49"/>
      <c r="K56" s="50">
        <v>0</v>
      </c>
      <c r="L56" s="50">
        <v>0</v>
      </c>
    </row>
    <row r="57" s="30" customFormat="1" ht="20.25" customHeight="1" spans="1:12">
      <c r="A57" s="60"/>
      <c r="B57" s="49"/>
      <c r="C57" s="49"/>
      <c r="D57" s="49"/>
      <c r="E57" s="54"/>
      <c r="F57" s="54"/>
      <c r="G57" s="52" t="s">
        <v>165</v>
      </c>
      <c r="H57" s="49"/>
      <c r="I57" s="49"/>
      <c r="J57" s="49"/>
      <c r="K57" s="50">
        <v>0</v>
      </c>
      <c r="L57" s="50">
        <v>0</v>
      </c>
    </row>
    <row r="58" s="30" customFormat="1" ht="20.25" customHeight="1" spans="1:12">
      <c r="A58" s="48"/>
      <c r="B58" s="49"/>
      <c r="C58" s="49"/>
      <c r="D58" s="49"/>
      <c r="E58" s="54"/>
      <c r="F58" s="54"/>
      <c r="G58" s="52" t="s">
        <v>37</v>
      </c>
      <c r="H58" s="49"/>
      <c r="I58" s="49"/>
      <c r="J58" s="49"/>
      <c r="K58" s="50">
        <v>0</v>
      </c>
      <c r="L58" s="50">
        <v>0</v>
      </c>
    </row>
    <row r="59" s="30" customFormat="1" ht="20.25" customHeight="1" spans="1:12">
      <c r="A59" s="48"/>
      <c r="B59" s="49"/>
      <c r="C59" s="49"/>
      <c r="D59" s="49"/>
      <c r="E59" s="54"/>
      <c r="F59" s="54"/>
      <c r="G59" s="52" t="s">
        <v>166</v>
      </c>
      <c r="H59" s="49"/>
      <c r="I59" s="49"/>
      <c r="J59" s="49"/>
      <c r="K59" s="50">
        <v>0</v>
      </c>
      <c r="L59" s="50">
        <v>0</v>
      </c>
    </row>
    <row r="60" s="30" customFormat="1" ht="20.25" customHeight="1" spans="1:12">
      <c r="A60" s="48"/>
      <c r="B60" s="49"/>
      <c r="C60" s="49"/>
      <c r="D60" s="49"/>
      <c r="E60" s="54"/>
      <c r="F60" s="54"/>
      <c r="G60" s="52" t="s">
        <v>167</v>
      </c>
      <c r="H60" s="49"/>
      <c r="I60" s="49"/>
      <c r="J60" s="49"/>
      <c r="K60" s="50">
        <v>0</v>
      </c>
      <c r="L60" s="50">
        <v>0</v>
      </c>
    </row>
    <row r="61" s="30" customFormat="1" ht="20.25" customHeight="1" spans="1:12">
      <c r="A61" s="48"/>
      <c r="B61" s="49"/>
      <c r="C61" s="49"/>
      <c r="D61" s="49"/>
      <c r="E61" s="54"/>
      <c r="F61" s="54"/>
      <c r="G61" s="52" t="s">
        <v>168</v>
      </c>
      <c r="H61" s="49"/>
      <c r="I61" s="49"/>
      <c r="J61" s="49"/>
      <c r="K61" s="50">
        <v>0</v>
      </c>
      <c r="L61" s="50">
        <v>0</v>
      </c>
    </row>
    <row r="62" s="30" customFormat="1" ht="20.25" customHeight="1" spans="1:12">
      <c r="A62" s="48"/>
      <c r="B62" s="49"/>
      <c r="C62" s="49"/>
      <c r="D62" s="49"/>
      <c r="E62" s="54"/>
      <c r="F62" s="54"/>
      <c r="G62" s="52" t="s">
        <v>169</v>
      </c>
      <c r="H62" s="49"/>
      <c r="I62" s="49"/>
      <c r="J62" s="49"/>
      <c r="K62" s="50">
        <v>0</v>
      </c>
      <c r="L62" s="50">
        <v>0</v>
      </c>
    </row>
    <row r="63" s="30" customFormat="1" ht="20.25" customHeight="1" spans="1:12">
      <c r="A63" s="48"/>
      <c r="B63" s="49"/>
      <c r="C63" s="49"/>
      <c r="D63" s="49"/>
      <c r="E63" s="54"/>
      <c r="F63" s="54"/>
      <c r="G63" s="52" t="s">
        <v>170</v>
      </c>
      <c r="H63" s="49"/>
      <c r="I63" s="49"/>
      <c r="J63" s="49"/>
      <c r="K63" s="50">
        <v>0</v>
      </c>
      <c r="L63" s="50">
        <v>0</v>
      </c>
    </row>
    <row r="64" s="30" customFormat="1" ht="20.25" customHeight="1" spans="1:12">
      <c r="A64" s="48"/>
      <c r="B64" s="49"/>
      <c r="C64" s="49"/>
      <c r="D64" s="49"/>
      <c r="E64" s="54"/>
      <c r="F64" s="54"/>
      <c r="G64" s="52" t="s">
        <v>171</v>
      </c>
      <c r="H64" s="49"/>
      <c r="I64" s="49"/>
      <c r="J64" s="49"/>
      <c r="K64" s="50">
        <v>0</v>
      </c>
      <c r="L64" s="50">
        <v>0</v>
      </c>
    </row>
    <row r="65" s="30" customFormat="1" ht="20.25" customHeight="1" spans="1:12">
      <c r="A65" s="48"/>
      <c r="B65" s="49"/>
      <c r="C65" s="49"/>
      <c r="D65" s="49"/>
      <c r="E65" s="54"/>
      <c r="F65" s="54"/>
      <c r="G65" s="51" t="s">
        <v>172</v>
      </c>
      <c r="H65" s="49">
        <v>1967.69</v>
      </c>
      <c r="I65" s="49">
        <f t="shared" ref="H65:J65" si="12">I66+I67+I68</f>
        <v>0</v>
      </c>
      <c r="J65" s="49"/>
      <c r="K65" s="50">
        <v>0</v>
      </c>
      <c r="L65" s="50">
        <v>0</v>
      </c>
    </row>
    <row r="66" s="30" customFormat="1" ht="20.25" customHeight="1" spans="1:12">
      <c r="A66" s="48"/>
      <c r="B66" s="49"/>
      <c r="C66" s="49"/>
      <c r="D66" s="49"/>
      <c r="E66" s="54"/>
      <c r="F66" s="54"/>
      <c r="G66" s="52" t="s">
        <v>158</v>
      </c>
      <c r="H66" s="49"/>
      <c r="I66" s="49"/>
      <c r="J66" s="49"/>
      <c r="K66" s="50">
        <v>0</v>
      </c>
      <c r="L66" s="50">
        <v>0</v>
      </c>
    </row>
    <row r="67" s="30" customFormat="1" ht="20.25" customHeight="1" spans="1:12">
      <c r="A67" s="48"/>
      <c r="B67" s="49"/>
      <c r="C67" s="49"/>
      <c r="D67" s="49"/>
      <c r="E67" s="54"/>
      <c r="F67" s="54"/>
      <c r="G67" s="52" t="s">
        <v>159</v>
      </c>
      <c r="H67" s="49"/>
      <c r="I67" s="49"/>
      <c r="J67" s="49"/>
      <c r="K67" s="50">
        <v>0</v>
      </c>
      <c r="L67" s="50">
        <v>0</v>
      </c>
    </row>
    <row r="68" s="30" customFormat="1" ht="20.25" customHeight="1" spans="1:12">
      <c r="A68" s="48"/>
      <c r="B68" s="49"/>
      <c r="C68" s="49"/>
      <c r="D68" s="49"/>
      <c r="E68" s="54"/>
      <c r="F68" s="54"/>
      <c r="G68" s="52" t="s">
        <v>173</v>
      </c>
      <c r="H68" s="49"/>
      <c r="I68" s="49"/>
      <c r="J68" s="49"/>
      <c r="K68" s="50">
        <v>0</v>
      </c>
      <c r="L68" s="50">
        <v>0</v>
      </c>
    </row>
    <row r="69" s="30" customFormat="1" ht="20.25" customHeight="1" spans="1:12">
      <c r="A69" s="48"/>
      <c r="B69" s="49"/>
      <c r="C69" s="49"/>
      <c r="D69" s="49"/>
      <c r="E69" s="54"/>
      <c r="F69" s="54"/>
      <c r="G69" s="51" t="s">
        <v>174</v>
      </c>
      <c r="H69" s="49"/>
      <c r="I69" s="49"/>
      <c r="J69" s="49"/>
      <c r="K69" s="50">
        <v>0</v>
      </c>
      <c r="L69" s="50">
        <v>0</v>
      </c>
    </row>
    <row r="70" s="30" customFormat="1" ht="20.25" customHeight="1" spans="1:12">
      <c r="A70" s="48"/>
      <c r="B70" s="49"/>
      <c r="C70" s="49"/>
      <c r="D70" s="49"/>
      <c r="E70" s="54"/>
      <c r="F70" s="54"/>
      <c r="G70" s="51" t="s">
        <v>175</v>
      </c>
      <c r="H70" s="49">
        <f>H71+H72+H73+H74+H75</f>
        <v>0</v>
      </c>
      <c r="I70" s="49">
        <f t="shared" ref="H70:J70" si="13">I71+I72+I73+I74+I75</f>
        <v>0</v>
      </c>
      <c r="J70" s="49">
        <f t="shared" si="13"/>
        <v>374</v>
      </c>
      <c r="K70" s="50">
        <v>0</v>
      </c>
      <c r="L70" s="50">
        <v>0</v>
      </c>
    </row>
    <row r="71" s="30" customFormat="1" ht="20.25" customHeight="1" spans="1:12">
      <c r="A71" s="48"/>
      <c r="B71" s="49"/>
      <c r="C71" s="49"/>
      <c r="D71" s="49"/>
      <c r="E71" s="54"/>
      <c r="F71" s="54"/>
      <c r="G71" s="52" t="s">
        <v>41</v>
      </c>
      <c r="H71" s="49"/>
      <c r="I71" s="49"/>
      <c r="J71" s="49"/>
      <c r="K71" s="50">
        <v>0</v>
      </c>
      <c r="L71" s="50">
        <v>0</v>
      </c>
    </row>
    <row r="72" s="30" customFormat="1" ht="20.25" customHeight="1" spans="1:12">
      <c r="A72" s="48"/>
      <c r="B72" s="49"/>
      <c r="C72" s="49"/>
      <c r="D72" s="49"/>
      <c r="E72" s="54"/>
      <c r="F72" s="54"/>
      <c r="G72" s="52" t="s">
        <v>176</v>
      </c>
      <c r="H72" s="49"/>
      <c r="I72" s="49"/>
      <c r="J72" s="49"/>
      <c r="K72" s="50">
        <v>0</v>
      </c>
      <c r="L72" s="50">
        <v>0</v>
      </c>
    </row>
    <row r="73" s="30" customFormat="1" ht="20.25" customHeight="1" spans="1:12">
      <c r="A73" s="48"/>
      <c r="B73" s="49"/>
      <c r="C73" s="49"/>
      <c r="D73" s="49"/>
      <c r="E73" s="54"/>
      <c r="F73" s="54"/>
      <c r="G73" s="52" t="s">
        <v>177</v>
      </c>
      <c r="H73" s="49"/>
      <c r="I73" s="49"/>
      <c r="J73" s="49"/>
      <c r="K73" s="50">
        <v>0</v>
      </c>
      <c r="L73" s="50">
        <v>0</v>
      </c>
    </row>
    <row r="74" s="30" customFormat="1" ht="20.25" customHeight="1" spans="1:12">
      <c r="A74" s="48"/>
      <c r="B74" s="49"/>
      <c r="C74" s="49"/>
      <c r="D74" s="49"/>
      <c r="E74" s="54"/>
      <c r="F74" s="54"/>
      <c r="G74" s="52" t="s">
        <v>178</v>
      </c>
      <c r="H74" s="49"/>
      <c r="I74" s="49"/>
      <c r="J74" s="49"/>
      <c r="K74" s="50">
        <v>0</v>
      </c>
      <c r="L74" s="50">
        <v>0</v>
      </c>
    </row>
    <row r="75" s="30" customFormat="1" ht="20.25" customHeight="1" spans="1:12">
      <c r="A75" s="48"/>
      <c r="B75" s="49"/>
      <c r="C75" s="49"/>
      <c r="D75" s="49"/>
      <c r="E75" s="54"/>
      <c r="F75" s="54"/>
      <c r="G75" s="52" t="s">
        <v>179</v>
      </c>
      <c r="H75" s="49"/>
      <c r="I75" s="49"/>
      <c r="J75" s="56">
        <v>374</v>
      </c>
      <c r="K75" s="50">
        <v>0</v>
      </c>
      <c r="L75" s="50">
        <v>0</v>
      </c>
    </row>
    <row r="76" s="30" customFormat="1" ht="20.25" customHeight="1" spans="1:12">
      <c r="A76" s="48"/>
      <c r="B76" s="49"/>
      <c r="C76" s="49"/>
      <c r="D76" s="49"/>
      <c r="E76" s="54"/>
      <c r="F76" s="54"/>
      <c r="G76" s="51" t="s">
        <v>180</v>
      </c>
      <c r="H76" s="49">
        <f>H77+H78+H79</f>
        <v>0</v>
      </c>
      <c r="I76" s="49">
        <f t="shared" ref="H76:J76" si="14">I77+I78+I79</f>
        <v>0</v>
      </c>
      <c r="J76" s="49">
        <f t="shared" si="14"/>
        <v>0</v>
      </c>
      <c r="K76" s="50">
        <v>0</v>
      </c>
      <c r="L76" s="50">
        <v>0</v>
      </c>
    </row>
    <row r="77" s="30" customFormat="1" ht="20.25" customHeight="1" spans="1:12">
      <c r="A77" s="48"/>
      <c r="B77" s="49"/>
      <c r="C77" s="49"/>
      <c r="D77" s="49"/>
      <c r="E77" s="54"/>
      <c r="F77" s="54"/>
      <c r="G77" s="51" t="s">
        <v>181</v>
      </c>
      <c r="H77" s="49"/>
      <c r="I77" s="49"/>
      <c r="J77" s="49"/>
      <c r="K77" s="50">
        <v>0</v>
      </c>
      <c r="L77" s="50">
        <v>0</v>
      </c>
    </row>
    <row r="78" s="30" customFormat="1" ht="20.25" customHeight="1" spans="1:12">
      <c r="A78" s="48"/>
      <c r="B78" s="49"/>
      <c r="C78" s="49"/>
      <c r="D78" s="49"/>
      <c r="E78" s="54"/>
      <c r="F78" s="54"/>
      <c r="G78" s="51" t="s">
        <v>182</v>
      </c>
      <c r="H78" s="49"/>
      <c r="I78" s="49"/>
      <c r="J78" s="49"/>
      <c r="K78" s="50">
        <v>0</v>
      </c>
      <c r="L78" s="50">
        <v>0</v>
      </c>
    </row>
    <row r="79" s="30" customFormat="1" ht="20.25" customHeight="1" spans="1:12">
      <c r="A79" s="48"/>
      <c r="B79" s="49"/>
      <c r="C79" s="49"/>
      <c r="D79" s="49"/>
      <c r="E79" s="54"/>
      <c r="F79" s="54"/>
      <c r="G79" s="51" t="s">
        <v>183</v>
      </c>
      <c r="H79" s="49"/>
      <c r="I79" s="49"/>
      <c r="J79" s="49"/>
      <c r="K79" s="50">
        <v>0</v>
      </c>
      <c r="L79" s="50">
        <v>0</v>
      </c>
    </row>
    <row r="80" s="30" customFormat="1" ht="20.25" customHeight="1" spans="1:12">
      <c r="A80" s="48"/>
      <c r="B80" s="49"/>
      <c r="C80" s="49"/>
      <c r="D80" s="49"/>
      <c r="E80" s="54"/>
      <c r="F80" s="54"/>
      <c r="G80" s="51" t="s">
        <v>184</v>
      </c>
      <c r="H80" s="49">
        <f>H81+H82+H83</f>
        <v>0</v>
      </c>
      <c r="I80" s="49">
        <f t="shared" ref="H80:J80" si="15">I81+I82+I83</f>
        <v>0</v>
      </c>
      <c r="J80" s="49">
        <f t="shared" si="15"/>
        <v>0</v>
      </c>
      <c r="K80" s="50">
        <v>0</v>
      </c>
      <c r="L80" s="50">
        <v>0</v>
      </c>
    </row>
    <row r="81" s="30" customFormat="1" ht="20.25" customHeight="1" spans="1:12">
      <c r="A81" s="48"/>
      <c r="B81" s="49"/>
      <c r="C81" s="49"/>
      <c r="D81" s="49"/>
      <c r="E81" s="54"/>
      <c r="F81" s="54"/>
      <c r="G81" s="51" t="s">
        <v>158</v>
      </c>
      <c r="H81" s="49"/>
      <c r="I81" s="49"/>
      <c r="J81" s="49"/>
      <c r="K81" s="50">
        <v>0</v>
      </c>
      <c r="L81" s="50">
        <v>0</v>
      </c>
    </row>
    <row r="82" s="30" customFormat="1" ht="20.25" customHeight="1" spans="1:12">
      <c r="A82" s="48"/>
      <c r="B82" s="49"/>
      <c r="C82" s="49"/>
      <c r="D82" s="49"/>
      <c r="E82" s="54"/>
      <c r="F82" s="54"/>
      <c r="G82" s="51" t="s">
        <v>159</v>
      </c>
      <c r="H82" s="49"/>
      <c r="I82" s="49"/>
      <c r="J82" s="49"/>
      <c r="K82" s="50">
        <v>0</v>
      </c>
      <c r="L82" s="50">
        <v>0</v>
      </c>
    </row>
    <row r="83" s="30" customFormat="1" ht="20.25" customHeight="1" spans="1:12">
      <c r="A83" s="48"/>
      <c r="B83" s="49"/>
      <c r="C83" s="49"/>
      <c r="D83" s="49"/>
      <c r="E83" s="54"/>
      <c r="F83" s="54"/>
      <c r="G83" s="51" t="s">
        <v>185</v>
      </c>
      <c r="H83" s="49"/>
      <c r="I83" s="49"/>
      <c r="J83" s="49"/>
      <c r="K83" s="50">
        <v>0</v>
      </c>
      <c r="L83" s="50">
        <v>0</v>
      </c>
    </row>
    <row r="84" s="30" customFormat="1" ht="20.25" customHeight="1" spans="1:12">
      <c r="A84" s="48"/>
      <c r="B84" s="49"/>
      <c r="C84" s="49"/>
      <c r="D84" s="49"/>
      <c r="E84" s="54"/>
      <c r="F84" s="54"/>
      <c r="G84" s="51" t="s">
        <v>186</v>
      </c>
      <c r="H84" s="49">
        <f>H85+H86+H87</f>
        <v>0</v>
      </c>
      <c r="I84" s="49">
        <f t="shared" ref="H84:J84" si="16">I85+I86+I87</f>
        <v>0</v>
      </c>
      <c r="J84" s="49">
        <f t="shared" si="16"/>
        <v>0</v>
      </c>
      <c r="K84" s="50">
        <v>0</v>
      </c>
      <c r="L84" s="50">
        <v>0</v>
      </c>
    </row>
    <row r="85" s="30" customFormat="1" ht="20.25" customHeight="1" spans="1:12">
      <c r="A85" s="48"/>
      <c r="B85" s="49"/>
      <c r="C85" s="49"/>
      <c r="D85" s="49"/>
      <c r="E85" s="54"/>
      <c r="F85" s="54"/>
      <c r="G85" s="51" t="s">
        <v>158</v>
      </c>
      <c r="H85" s="49"/>
      <c r="I85" s="49"/>
      <c r="J85" s="49"/>
      <c r="K85" s="50">
        <v>0</v>
      </c>
      <c r="L85" s="50">
        <v>0</v>
      </c>
    </row>
    <row r="86" s="30" customFormat="1" ht="20.25" customHeight="1" spans="1:12">
      <c r="A86" s="48"/>
      <c r="B86" s="49"/>
      <c r="C86" s="49"/>
      <c r="D86" s="49"/>
      <c r="E86" s="54"/>
      <c r="F86" s="54"/>
      <c r="G86" s="51" t="s">
        <v>159</v>
      </c>
      <c r="H86" s="49"/>
      <c r="I86" s="49"/>
      <c r="J86" s="49"/>
      <c r="K86" s="50">
        <v>0</v>
      </c>
      <c r="L86" s="50">
        <v>0</v>
      </c>
    </row>
    <row r="87" s="30" customFormat="1" ht="20.25" customHeight="1" spans="1:12">
      <c r="A87" s="48"/>
      <c r="B87" s="49"/>
      <c r="C87" s="49"/>
      <c r="D87" s="49"/>
      <c r="E87" s="54"/>
      <c r="F87" s="54"/>
      <c r="G87" s="51" t="s">
        <v>187</v>
      </c>
      <c r="H87" s="49"/>
      <c r="I87" s="49"/>
      <c r="J87" s="49"/>
      <c r="K87" s="50">
        <v>0</v>
      </c>
      <c r="L87" s="50">
        <v>0</v>
      </c>
    </row>
    <row r="88" s="30" customFormat="1" ht="20.25" customHeight="1" spans="1:12">
      <c r="A88" s="48"/>
      <c r="B88" s="49"/>
      <c r="C88" s="49"/>
      <c r="D88" s="49"/>
      <c r="E88" s="54"/>
      <c r="F88" s="54"/>
      <c r="G88" s="51" t="s">
        <v>188</v>
      </c>
      <c r="H88" s="49">
        <f>H89+H90+H91+H92+H93</f>
        <v>0</v>
      </c>
      <c r="I88" s="49">
        <f t="shared" ref="H88:J88" si="17">I89+I90+I91+I92+I93</f>
        <v>0</v>
      </c>
      <c r="J88" s="49">
        <f t="shared" si="17"/>
        <v>0</v>
      </c>
      <c r="K88" s="50">
        <v>0</v>
      </c>
      <c r="L88" s="50">
        <v>0</v>
      </c>
    </row>
    <row r="89" s="30" customFormat="1" ht="20.25" customHeight="1" spans="1:12">
      <c r="A89" s="48"/>
      <c r="B89" s="49"/>
      <c r="C89" s="49"/>
      <c r="D89" s="49"/>
      <c r="E89" s="54"/>
      <c r="F89" s="54"/>
      <c r="G89" s="51" t="s">
        <v>41</v>
      </c>
      <c r="H89" s="49"/>
      <c r="I89" s="49"/>
      <c r="J89" s="49"/>
      <c r="K89" s="50">
        <v>0</v>
      </c>
      <c r="L89" s="50">
        <v>0</v>
      </c>
    </row>
    <row r="90" s="30" customFormat="1" ht="20.25" customHeight="1" spans="1:12">
      <c r="A90" s="48"/>
      <c r="B90" s="49"/>
      <c r="C90" s="49"/>
      <c r="D90" s="49"/>
      <c r="E90" s="54"/>
      <c r="F90" s="54"/>
      <c r="G90" s="51" t="s">
        <v>176</v>
      </c>
      <c r="H90" s="49"/>
      <c r="I90" s="49"/>
      <c r="J90" s="49"/>
      <c r="K90" s="50">
        <v>0</v>
      </c>
      <c r="L90" s="50">
        <v>0</v>
      </c>
    </row>
    <row r="91" s="30" customFormat="1" ht="20.25" customHeight="1" spans="1:12">
      <c r="A91" s="48"/>
      <c r="B91" s="49"/>
      <c r="C91" s="49"/>
      <c r="D91" s="49"/>
      <c r="E91" s="54"/>
      <c r="F91" s="54"/>
      <c r="G91" s="51" t="s">
        <v>177</v>
      </c>
      <c r="H91" s="49"/>
      <c r="I91" s="49"/>
      <c r="J91" s="49"/>
      <c r="K91" s="50">
        <v>0</v>
      </c>
      <c r="L91" s="50">
        <v>0</v>
      </c>
    </row>
    <row r="92" s="30" customFormat="1" ht="20.25" customHeight="1" spans="1:12">
      <c r="A92" s="48"/>
      <c r="B92" s="49"/>
      <c r="C92" s="49"/>
      <c r="D92" s="49"/>
      <c r="E92" s="54"/>
      <c r="F92" s="54"/>
      <c r="G92" s="51" t="s">
        <v>178</v>
      </c>
      <c r="H92" s="49"/>
      <c r="I92" s="49"/>
      <c r="J92" s="49"/>
      <c r="K92" s="50">
        <v>0</v>
      </c>
      <c r="L92" s="50">
        <v>0</v>
      </c>
    </row>
    <row r="93" s="30" customFormat="1" ht="20.25" customHeight="1" spans="1:12">
      <c r="A93" s="48"/>
      <c r="B93" s="49"/>
      <c r="C93" s="49"/>
      <c r="D93" s="49"/>
      <c r="E93" s="54"/>
      <c r="F93" s="54"/>
      <c r="G93" s="51" t="s">
        <v>189</v>
      </c>
      <c r="H93" s="49"/>
      <c r="I93" s="49"/>
      <c r="J93" s="49"/>
      <c r="K93" s="50">
        <v>0</v>
      </c>
      <c r="L93" s="50">
        <v>0</v>
      </c>
    </row>
    <row r="94" s="30" customFormat="1" ht="20.25" customHeight="1" spans="1:12">
      <c r="A94" s="48"/>
      <c r="B94" s="49"/>
      <c r="C94" s="49"/>
      <c r="D94" s="49"/>
      <c r="E94" s="54"/>
      <c r="F94" s="54"/>
      <c r="G94" s="51" t="s">
        <v>190</v>
      </c>
      <c r="H94" s="49">
        <f>H95+H96</f>
        <v>0</v>
      </c>
      <c r="I94" s="49">
        <f t="shared" ref="H94:J94" si="18">I95+I96</f>
        <v>0</v>
      </c>
      <c r="J94" s="49">
        <f t="shared" si="18"/>
        <v>0</v>
      </c>
      <c r="K94" s="50">
        <v>0</v>
      </c>
      <c r="L94" s="50">
        <v>0</v>
      </c>
    </row>
    <row r="95" s="30" customFormat="1" ht="20.25" customHeight="1" spans="1:12">
      <c r="A95" s="48"/>
      <c r="B95" s="49"/>
      <c r="C95" s="49"/>
      <c r="D95" s="49"/>
      <c r="E95" s="54"/>
      <c r="F95" s="54"/>
      <c r="G95" s="51" t="s">
        <v>181</v>
      </c>
      <c r="H95" s="49"/>
      <c r="I95" s="49"/>
      <c r="J95" s="49"/>
      <c r="K95" s="50">
        <v>0</v>
      </c>
      <c r="L95" s="50">
        <v>0</v>
      </c>
    </row>
    <row r="96" s="30" customFormat="1" ht="20.25" customHeight="1" spans="1:12">
      <c r="A96" s="48"/>
      <c r="B96" s="49"/>
      <c r="C96" s="49"/>
      <c r="D96" s="49"/>
      <c r="E96" s="54"/>
      <c r="F96" s="54"/>
      <c r="G96" s="51" t="s">
        <v>191</v>
      </c>
      <c r="H96" s="49"/>
      <c r="I96" s="49"/>
      <c r="J96" s="49"/>
      <c r="K96" s="50">
        <v>0</v>
      </c>
      <c r="L96" s="50">
        <v>0</v>
      </c>
    </row>
    <row r="97" s="30" customFormat="1" ht="20.25" customHeight="1" spans="1:12">
      <c r="A97" s="48"/>
      <c r="B97" s="49"/>
      <c r="C97" s="49"/>
      <c r="D97" s="49"/>
      <c r="E97" s="54"/>
      <c r="F97" s="54"/>
      <c r="G97" s="51" t="s">
        <v>192</v>
      </c>
      <c r="H97" s="49">
        <f>H98+H99+H100+H101+H102+H103+H104+H105</f>
        <v>0</v>
      </c>
      <c r="I97" s="49">
        <f t="shared" ref="H97:J97" si="19">I98+I99+I100+I101+I102+I103+I104+I105</f>
        <v>0</v>
      </c>
      <c r="J97" s="49">
        <f t="shared" si="19"/>
        <v>0</v>
      </c>
      <c r="K97" s="50">
        <v>0</v>
      </c>
      <c r="L97" s="50">
        <v>0</v>
      </c>
    </row>
    <row r="98" s="30" customFormat="1" ht="20.25" customHeight="1" spans="1:12">
      <c r="A98" s="48"/>
      <c r="B98" s="49"/>
      <c r="C98" s="49"/>
      <c r="D98" s="49"/>
      <c r="E98" s="54"/>
      <c r="F98" s="54"/>
      <c r="G98" s="51" t="s">
        <v>158</v>
      </c>
      <c r="H98" s="49"/>
      <c r="I98" s="49"/>
      <c r="J98" s="49"/>
      <c r="K98" s="50">
        <v>0</v>
      </c>
      <c r="L98" s="50">
        <v>0</v>
      </c>
    </row>
    <row r="99" s="30" customFormat="1" ht="20.25" customHeight="1" spans="1:12">
      <c r="A99" s="48"/>
      <c r="B99" s="49"/>
      <c r="C99" s="49"/>
      <c r="D99" s="49"/>
      <c r="E99" s="54"/>
      <c r="F99" s="54"/>
      <c r="G99" s="51" t="s">
        <v>159</v>
      </c>
      <c r="H99" s="49"/>
      <c r="I99" s="49"/>
      <c r="J99" s="49"/>
      <c r="K99" s="50">
        <v>0</v>
      </c>
      <c r="L99" s="50">
        <v>0</v>
      </c>
    </row>
    <row r="100" s="30" customFormat="1" ht="20.25" customHeight="1" spans="1:12">
      <c r="A100" s="48"/>
      <c r="B100" s="49"/>
      <c r="C100" s="49"/>
      <c r="D100" s="49"/>
      <c r="E100" s="54"/>
      <c r="F100" s="54"/>
      <c r="G100" s="51" t="s">
        <v>161</v>
      </c>
      <c r="H100" s="49"/>
      <c r="I100" s="49"/>
      <c r="J100" s="49"/>
      <c r="K100" s="50">
        <v>0</v>
      </c>
      <c r="L100" s="50">
        <v>0</v>
      </c>
    </row>
    <row r="101" s="30" customFormat="1" ht="20.25" customHeight="1" spans="1:12">
      <c r="A101" s="48"/>
      <c r="B101" s="49"/>
      <c r="C101" s="49"/>
      <c r="D101" s="49"/>
      <c r="E101" s="54"/>
      <c r="F101" s="54"/>
      <c r="G101" s="51" t="s">
        <v>162</v>
      </c>
      <c r="H101" s="49"/>
      <c r="I101" s="49"/>
      <c r="J101" s="49"/>
      <c r="K101" s="50">
        <v>0</v>
      </c>
      <c r="L101" s="50">
        <v>0</v>
      </c>
    </row>
    <row r="102" s="30" customFormat="1" ht="20.25" customHeight="1" spans="1:12">
      <c r="A102" s="48"/>
      <c r="B102" s="49"/>
      <c r="C102" s="49"/>
      <c r="D102" s="49"/>
      <c r="E102" s="54"/>
      <c r="F102" s="54"/>
      <c r="G102" s="51" t="s">
        <v>164</v>
      </c>
      <c r="H102" s="49"/>
      <c r="I102" s="49"/>
      <c r="J102" s="49"/>
      <c r="K102" s="50">
        <v>0</v>
      </c>
      <c r="L102" s="50">
        <v>0</v>
      </c>
    </row>
    <row r="103" s="30" customFormat="1" ht="20.25" customHeight="1" spans="1:12">
      <c r="A103" s="48"/>
      <c r="B103" s="49"/>
      <c r="C103" s="49"/>
      <c r="D103" s="49"/>
      <c r="E103" s="54"/>
      <c r="F103" s="54"/>
      <c r="G103" s="51" t="s">
        <v>37</v>
      </c>
      <c r="H103" s="49"/>
      <c r="I103" s="49"/>
      <c r="J103" s="49"/>
      <c r="K103" s="50">
        <v>0</v>
      </c>
      <c r="L103" s="50">
        <v>0</v>
      </c>
    </row>
    <row r="104" s="30" customFormat="1" ht="20.25" customHeight="1" spans="1:12">
      <c r="A104" s="48"/>
      <c r="B104" s="49"/>
      <c r="C104" s="49"/>
      <c r="D104" s="49"/>
      <c r="E104" s="54"/>
      <c r="F104" s="54"/>
      <c r="G104" s="51" t="s">
        <v>166</v>
      </c>
      <c r="H104" s="49"/>
      <c r="I104" s="49"/>
      <c r="J104" s="49"/>
      <c r="K104" s="50">
        <v>0</v>
      </c>
      <c r="L104" s="50">
        <v>0</v>
      </c>
    </row>
    <row r="105" s="30" customFormat="1" ht="20.25" customHeight="1" spans="1:12">
      <c r="A105" s="48"/>
      <c r="B105" s="49"/>
      <c r="C105" s="49"/>
      <c r="D105" s="49"/>
      <c r="E105" s="54"/>
      <c r="F105" s="54"/>
      <c r="G105" s="51" t="s">
        <v>193</v>
      </c>
      <c r="H105" s="49"/>
      <c r="I105" s="49"/>
      <c r="J105" s="49"/>
      <c r="K105" s="50">
        <v>0</v>
      </c>
      <c r="L105" s="50">
        <v>0</v>
      </c>
    </row>
    <row r="106" s="30" customFormat="1" ht="20.25" customHeight="1" spans="1:12">
      <c r="A106" s="48"/>
      <c r="B106" s="49"/>
      <c r="C106" s="49"/>
      <c r="D106" s="49"/>
      <c r="E106" s="54"/>
      <c r="F106" s="54"/>
      <c r="G106" s="51" t="s">
        <v>194</v>
      </c>
      <c r="H106" s="62"/>
      <c r="I106" s="49">
        <v>3300</v>
      </c>
      <c r="J106" s="49">
        <v>7802</v>
      </c>
      <c r="K106" s="50"/>
      <c r="L106" s="50"/>
    </row>
    <row r="107" s="30" customFormat="1" ht="20.25" customHeight="1" spans="1:12">
      <c r="A107" s="48"/>
      <c r="B107" s="49"/>
      <c r="C107" s="49"/>
      <c r="D107" s="49"/>
      <c r="E107" s="54"/>
      <c r="F107" s="54"/>
      <c r="G107" s="51" t="s">
        <v>195</v>
      </c>
      <c r="H107" s="63"/>
      <c r="I107" s="49">
        <v>3300</v>
      </c>
      <c r="J107" s="49">
        <v>7802</v>
      </c>
      <c r="K107" s="50"/>
      <c r="L107" s="50"/>
    </row>
    <row r="108" s="30" customFormat="1" ht="20.25" customHeight="1" spans="1:12">
      <c r="A108" s="48"/>
      <c r="B108" s="49"/>
      <c r="C108" s="49"/>
      <c r="D108" s="49"/>
      <c r="E108" s="54"/>
      <c r="F108" s="54"/>
      <c r="G108" s="51" t="s">
        <v>196</v>
      </c>
      <c r="H108" s="49">
        <f>H109+H114+H119</f>
        <v>0</v>
      </c>
      <c r="I108" s="49">
        <f>I109+I114+I119+I124+I127</f>
        <v>569</v>
      </c>
      <c r="J108" s="49">
        <f>J109+J114+J119+J124+J127</f>
        <v>885</v>
      </c>
      <c r="K108" s="50">
        <v>0</v>
      </c>
      <c r="L108" s="50">
        <v>0</v>
      </c>
    </row>
    <row r="109" s="30" customFormat="1" ht="20.25" customHeight="1" spans="1:12">
      <c r="A109" s="48"/>
      <c r="B109" s="49"/>
      <c r="C109" s="49"/>
      <c r="D109" s="49"/>
      <c r="E109" s="54"/>
      <c r="F109" s="54"/>
      <c r="G109" s="52" t="s">
        <v>197</v>
      </c>
      <c r="H109" s="49">
        <f>H110+H111+H112+H113</f>
        <v>0</v>
      </c>
      <c r="I109" s="49">
        <f t="shared" ref="H109:J109" si="20">I110+I111+I112+I113</f>
        <v>0</v>
      </c>
      <c r="J109" s="49">
        <f t="shared" si="20"/>
        <v>0</v>
      </c>
      <c r="K109" s="50">
        <v>0</v>
      </c>
      <c r="L109" s="50">
        <v>0</v>
      </c>
    </row>
    <row r="110" s="30" customFormat="1" ht="20.25" customHeight="1" spans="1:12">
      <c r="A110" s="48"/>
      <c r="B110" s="49"/>
      <c r="C110" s="49"/>
      <c r="D110" s="49"/>
      <c r="E110" s="54"/>
      <c r="F110" s="54"/>
      <c r="G110" s="52" t="s">
        <v>52</v>
      </c>
      <c r="H110" s="49"/>
      <c r="I110" s="49"/>
      <c r="J110" s="49"/>
      <c r="K110" s="50">
        <v>0</v>
      </c>
      <c r="L110" s="50">
        <v>0</v>
      </c>
    </row>
    <row r="111" s="30" customFormat="1" ht="20.25" customHeight="1" spans="1:12">
      <c r="A111" s="48"/>
      <c r="B111" s="49"/>
      <c r="C111" s="49"/>
      <c r="D111" s="49"/>
      <c r="E111" s="54"/>
      <c r="F111" s="54"/>
      <c r="G111" s="52" t="s">
        <v>198</v>
      </c>
      <c r="H111" s="49"/>
      <c r="I111" s="49"/>
      <c r="J111" s="49"/>
      <c r="K111" s="50">
        <v>0</v>
      </c>
      <c r="L111" s="50">
        <v>0</v>
      </c>
    </row>
    <row r="112" s="30" customFormat="1" ht="20.25" customHeight="1" spans="1:12">
      <c r="A112" s="48"/>
      <c r="B112" s="49"/>
      <c r="C112" s="49"/>
      <c r="D112" s="49"/>
      <c r="E112" s="54"/>
      <c r="F112" s="54"/>
      <c r="G112" s="52" t="s">
        <v>199</v>
      </c>
      <c r="H112" s="49"/>
      <c r="I112" s="49"/>
      <c r="J112" s="49"/>
      <c r="K112" s="50">
        <v>0</v>
      </c>
      <c r="L112" s="50">
        <v>0</v>
      </c>
    </row>
    <row r="113" s="30" customFormat="1" ht="20.25" customHeight="1" spans="1:12">
      <c r="A113" s="48"/>
      <c r="B113" s="49"/>
      <c r="C113" s="49"/>
      <c r="D113" s="49"/>
      <c r="E113" s="54"/>
      <c r="F113" s="54"/>
      <c r="G113" s="52" t="s">
        <v>200</v>
      </c>
      <c r="H113" s="49"/>
      <c r="I113" s="49"/>
      <c r="J113" s="49"/>
      <c r="K113" s="50">
        <v>0</v>
      </c>
      <c r="L113" s="50">
        <v>0</v>
      </c>
    </row>
    <row r="114" s="30" customFormat="1" ht="20.25" customHeight="1" spans="1:12">
      <c r="A114" s="48"/>
      <c r="B114" s="49"/>
      <c r="C114" s="49"/>
      <c r="D114" s="49"/>
      <c r="E114" s="54"/>
      <c r="F114" s="54"/>
      <c r="G114" s="52" t="s">
        <v>201</v>
      </c>
      <c r="H114" s="49">
        <f>H115+H116+H117+H118</f>
        <v>0</v>
      </c>
      <c r="I114" s="49">
        <f t="shared" ref="H114:J114" si="21">I115+I116+I117+I118</f>
        <v>0</v>
      </c>
      <c r="J114" s="49">
        <f t="shared" si="21"/>
        <v>0</v>
      </c>
      <c r="K114" s="50">
        <v>0</v>
      </c>
      <c r="L114" s="50">
        <v>0</v>
      </c>
    </row>
    <row r="115" s="30" customFormat="1" ht="20.25" customHeight="1" spans="1:12">
      <c r="A115" s="48"/>
      <c r="B115" s="49"/>
      <c r="C115" s="49"/>
      <c r="D115" s="49"/>
      <c r="E115" s="54"/>
      <c r="F115" s="54"/>
      <c r="G115" s="52" t="s">
        <v>52</v>
      </c>
      <c r="H115" s="49"/>
      <c r="I115" s="49"/>
      <c r="J115" s="49"/>
      <c r="K115" s="50">
        <v>0</v>
      </c>
      <c r="L115" s="50">
        <v>0</v>
      </c>
    </row>
    <row r="116" s="30" customFormat="1" ht="20.25" customHeight="1" spans="1:12">
      <c r="A116" s="48"/>
      <c r="B116" s="49"/>
      <c r="C116" s="49"/>
      <c r="D116" s="49"/>
      <c r="E116" s="54"/>
      <c r="F116" s="54"/>
      <c r="G116" s="52" t="s">
        <v>198</v>
      </c>
      <c r="H116" s="49"/>
      <c r="I116" s="49"/>
      <c r="J116" s="49"/>
      <c r="K116" s="50">
        <v>0</v>
      </c>
      <c r="L116" s="50">
        <v>0</v>
      </c>
    </row>
    <row r="117" s="30" customFormat="1" ht="20.25" customHeight="1" spans="1:12">
      <c r="A117" s="48"/>
      <c r="B117" s="49"/>
      <c r="C117" s="49"/>
      <c r="D117" s="49"/>
      <c r="E117" s="54"/>
      <c r="F117" s="54"/>
      <c r="G117" s="52" t="s">
        <v>202</v>
      </c>
      <c r="H117" s="49"/>
      <c r="I117" s="49"/>
      <c r="J117" s="49"/>
      <c r="K117" s="50">
        <v>0</v>
      </c>
      <c r="L117" s="50">
        <v>0</v>
      </c>
    </row>
    <row r="118" s="30" customFormat="1" ht="20.25" customHeight="1" spans="1:12">
      <c r="A118" s="48"/>
      <c r="B118" s="49"/>
      <c r="C118" s="49"/>
      <c r="D118" s="49"/>
      <c r="E118" s="54"/>
      <c r="F118" s="54"/>
      <c r="G118" s="52" t="s">
        <v>203</v>
      </c>
      <c r="H118" s="49"/>
      <c r="I118" s="49"/>
      <c r="J118" s="49"/>
      <c r="K118" s="50">
        <v>0</v>
      </c>
      <c r="L118" s="50">
        <v>0</v>
      </c>
    </row>
    <row r="119" s="30" customFormat="1" ht="20.25" customHeight="1" spans="1:12">
      <c r="A119" s="48"/>
      <c r="B119" s="49"/>
      <c r="C119" s="49"/>
      <c r="D119" s="49"/>
      <c r="E119" s="54"/>
      <c r="F119" s="54"/>
      <c r="G119" s="52" t="s">
        <v>204</v>
      </c>
      <c r="H119" s="49">
        <f>H120+H121+H122+H123</f>
        <v>0</v>
      </c>
      <c r="I119" s="49">
        <f t="shared" ref="H119:J119" si="22">I120+I121+I122+I123</f>
        <v>466</v>
      </c>
      <c r="J119" s="49">
        <f t="shared" si="22"/>
        <v>612</v>
      </c>
      <c r="K119" s="50">
        <v>0</v>
      </c>
      <c r="L119" s="50">
        <v>0</v>
      </c>
    </row>
    <row r="120" s="30" customFormat="1" ht="20.25" customHeight="1" spans="1:12">
      <c r="A120" s="48"/>
      <c r="B120" s="49"/>
      <c r="C120" s="49"/>
      <c r="D120" s="49"/>
      <c r="E120" s="54"/>
      <c r="F120" s="54"/>
      <c r="G120" s="52" t="s">
        <v>205</v>
      </c>
      <c r="H120" s="49"/>
      <c r="I120" s="49"/>
      <c r="J120" s="49"/>
      <c r="K120" s="50">
        <v>0</v>
      </c>
      <c r="L120" s="50">
        <v>0</v>
      </c>
    </row>
    <row r="121" s="30" customFormat="1" ht="20.25" customHeight="1" spans="1:12">
      <c r="A121" s="48"/>
      <c r="B121" s="49"/>
      <c r="C121" s="49"/>
      <c r="D121" s="49"/>
      <c r="E121" s="54"/>
      <c r="F121" s="54"/>
      <c r="G121" s="52" t="s">
        <v>206</v>
      </c>
      <c r="H121" s="49"/>
      <c r="I121" s="49"/>
      <c r="J121" s="49"/>
      <c r="K121" s="50">
        <v>0</v>
      </c>
      <c r="L121" s="50">
        <v>0</v>
      </c>
    </row>
    <row r="122" s="30" customFormat="1" ht="20.25" customHeight="1" spans="1:12">
      <c r="A122" s="48"/>
      <c r="B122" s="49"/>
      <c r="C122" s="49"/>
      <c r="D122" s="49"/>
      <c r="E122" s="54"/>
      <c r="F122" s="54"/>
      <c r="G122" s="52" t="s">
        <v>207</v>
      </c>
      <c r="H122" s="49"/>
      <c r="I122" s="49"/>
      <c r="J122" s="49"/>
      <c r="K122" s="50">
        <v>0</v>
      </c>
      <c r="L122" s="50">
        <v>0</v>
      </c>
    </row>
    <row r="123" s="30" customFormat="1" ht="20.25" customHeight="1" spans="1:12">
      <c r="A123" s="48"/>
      <c r="B123" s="49"/>
      <c r="C123" s="49"/>
      <c r="D123" s="49"/>
      <c r="E123" s="54"/>
      <c r="F123" s="54"/>
      <c r="G123" s="52" t="s">
        <v>49</v>
      </c>
      <c r="H123" s="49"/>
      <c r="I123" s="56">
        <v>466</v>
      </c>
      <c r="J123" s="49">
        <v>612</v>
      </c>
      <c r="K123" s="50">
        <v>0</v>
      </c>
      <c r="L123" s="50">
        <v>0</v>
      </c>
    </row>
    <row r="124" s="30" customFormat="1" ht="20.25" customHeight="1" spans="1:12">
      <c r="A124" s="48"/>
      <c r="B124" s="49"/>
      <c r="C124" s="49"/>
      <c r="D124" s="49"/>
      <c r="E124" s="54"/>
      <c r="F124" s="54"/>
      <c r="G124" s="52" t="s">
        <v>208</v>
      </c>
      <c r="H124" s="49"/>
      <c r="I124" s="56">
        <v>66</v>
      </c>
      <c r="J124" s="49">
        <v>163</v>
      </c>
      <c r="K124" s="50"/>
      <c r="L124" s="50"/>
    </row>
    <row r="125" s="30" customFormat="1" ht="20.25" customHeight="1" spans="1:12">
      <c r="A125" s="48"/>
      <c r="B125" s="49"/>
      <c r="C125" s="49"/>
      <c r="D125" s="49"/>
      <c r="E125" s="54"/>
      <c r="F125" s="54"/>
      <c r="G125" s="52" t="s">
        <v>51</v>
      </c>
      <c r="H125" s="49"/>
      <c r="I125" s="56">
        <v>38</v>
      </c>
      <c r="J125" s="53">
        <v>102</v>
      </c>
      <c r="K125" s="50"/>
      <c r="L125" s="50"/>
    </row>
    <row r="126" s="30" customFormat="1" ht="20.25" customHeight="1" spans="1:12">
      <c r="A126" s="48"/>
      <c r="B126" s="49"/>
      <c r="C126" s="49"/>
      <c r="D126" s="49"/>
      <c r="E126" s="54"/>
      <c r="F126" s="54"/>
      <c r="G126" s="52" t="s">
        <v>52</v>
      </c>
      <c r="H126" s="49"/>
      <c r="I126" s="56">
        <v>28</v>
      </c>
      <c r="J126" s="53">
        <v>61</v>
      </c>
      <c r="K126" s="50"/>
      <c r="L126" s="50"/>
    </row>
    <row r="127" s="30" customFormat="1" ht="20.25" customHeight="1" spans="1:12">
      <c r="A127" s="48"/>
      <c r="B127" s="49"/>
      <c r="C127" s="49"/>
      <c r="D127" s="49"/>
      <c r="E127" s="54"/>
      <c r="F127" s="54"/>
      <c r="G127" s="52" t="s">
        <v>134</v>
      </c>
      <c r="H127" s="49"/>
      <c r="I127" s="56">
        <v>37</v>
      </c>
      <c r="J127" s="49">
        <v>110</v>
      </c>
      <c r="K127" s="50"/>
      <c r="L127" s="50"/>
    </row>
    <row r="128" s="30" customFormat="1" ht="20.25" customHeight="1" spans="1:12">
      <c r="A128" s="48"/>
      <c r="B128" s="49"/>
      <c r="C128" s="49"/>
      <c r="D128" s="49"/>
      <c r="E128" s="54"/>
      <c r="F128" s="54"/>
      <c r="G128" s="52" t="s">
        <v>52</v>
      </c>
      <c r="H128" s="49"/>
      <c r="I128" s="56">
        <v>37</v>
      </c>
      <c r="J128" s="53">
        <v>110</v>
      </c>
      <c r="K128" s="50"/>
      <c r="L128" s="50"/>
    </row>
    <row r="129" s="30" customFormat="1" ht="20.25" customHeight="1" spans="1:12">
      <c r="A129" s="48"/>
      <c r="B129" s="49"/>
      <c r="C129" s="49"/>
      <c r="D129" s="49"/>
      <c r="E129" s="54"/>
      <c r="F129" s="54"/>
      <c r="G129" s="52" t="s">
        <v>209</v>
      </c>
      <c r="H129" s="49">
        <f>H130+H135+H140+H149+H156+H165+H168+H171</f>
        <v>0</v>
      </c>
      <c r="I129" s="49">
        <f t="shared" ref="H129:J129" si="23">I130+I135+I140+I149+I156+I165+I168+I171</f>
        <v>0</v>
      </c>
      <c r="J129" s="49">
        <f t="shared" si="23"/>
        <v>0</v>
      </c>
      <c r="K129" s="50">
        <v>0</v>
      </c>
      <c r="L129" s="50">
        <v>0</v>
      </c>
    </row>
    <row r="130" s="30" customFormat="1" ht="20.25" customHeight="1" spans="1:12">
      <c r="A130" s="48"/>
      <c r="B130" s="49"/>
      <c r="C130" s="49"/>
      <c r="D130" s="49"/>
      <c r="E130" s="54"/>
      <c r="F130" s="54"/>
      <c r="G130" s="52" t="s">
        <v>210</v>
      </c>
      <c r="H130" s="49">
        <f>H131+H132+H133+H134</f>
        <v>0</v>
      </c>
      <c r="I130" s="49">
        <f t="shared" ref="H130:J130" si="24">I131+I132+I133+I134</f>
        <v>0</v>
      </c>
      <c r="J130" s="49">
        <f t="shared" si="24"/>
        <v>0</v>
      </c>
      <c r="K130" s="50">
        <v>0</v>
      </c>
      <c r="L130" s="50">
        <v>0</v>
      </c>
    </row>
    <row r="131" s="30" customFormat="1" ht="20.25" customHeight="1" spans="1:12">
      <c r="A131" s="48"/>
      <c r="B131" s="49"/>
      <c r="C131" s="49"/>
      <c r="D131" s="49"/>
      <c r="E131" s="54"/>
      <c r="F131" s="54"/>
      <c r="G131" s="52" t="s">
        <v>211</v>
      </c>
      <c r="H131" s="49"/>
      <c r="I131" s="49"/>
      <c r="J131" s="49"/>
      <c r="K131" s="50">
        <v>0</v>
      </c>
      <c r="L131" s="50">
        <v>0</v>
      </c>
    </row>
    <row r="132" s="30" customFormat="1" ht="20.25" customHeight="1" spans="1:12">
      <c r="A132" s="48"/>
      <c r="B132" s="49"/>
      <c r="C132" s="49"/>
      <c r="D132" s="49"/>
      <c r="E132" s="54"/>
      <c r="F132" s="54"/>
      <c r="G132" s="52" t="s">
        <v>212</v>
      </c>
      <c r="H132" s="49"/>
      <c r="I132" s="49"/>
      <c r="J132" s="49"/>
      <c r="K132" s="50">
        <v>0</v>
      </c>
      <c r="L132" s="50">
        <v>0</v>
      </c>
    </row>
    <row r="133" s="30" customFormat="1" ht="20.25" customHeight="1" spans="1:12">
      <c r="A133" s="48"/>
      <c r="B133" s="49"/>
      <c r="C133" s="49"/>
      <c r="D133" s="49"/>
      <c r="E133" s="54"/>
      <c r="F133" s="54"/>
      <c r="G133" s="52" t="s">
        <v>213</v>
      </c>
      <c r="H133" s="49"/>
      <c r="I133" s="49"/>
      <c r="J133" s="49"/>
      <c r="K133" s="50">
        <v>0</v>
      </c>
      <c r="L133" s="50">
        <v>0</v>
      </c>
    </row>
    <row r="134" s="30" customFormat="1" ht="20.25" customHeight="1" spans="1:12">
      <c r="A134" s="48"/>
      <c r="B134" s="49"/>
      <c r="C134" s="49"/>
      <c r="D134" s="49"/>
      <c r="E134" s="54"/>
      <c r="F134" s="54"/>
      <c r="G134" s="52" t="s">
        <v>214</v>
      </c>
      <c r="H134" s="49"/>
      <c r="I134" s="49"/>
      <c r="J134" s="49"/>
      <c r="K134" s="50">
        <v>0</v>
      </c>
      <c r="L134" s="50">
        <v>0</v>
      </c>
    </row>
    <row r="135" s="30" customFormat="1" ht="20.25" customHeight="1" spans="1:12">
      <c r="A135" s="48"/>
      <c r="B135" s="49"/>
      <c r="C135" s="49"/>
      <c r="D135" s="49"/>
      <c r="E135" s="54"/>
      <c r="F135" s="54"/>
      <c r="G135" s="52" t="s">
        <v>215</v>
      </c>
      <c r="H135" s="49">
        <f>H136+H137+H138+H139</f>
        <v>0</v>
      </c>
      <c r="I135" s="49">
        <f t="shared" ref="H135:J135" si="25">I136+I137+I138+I139</f>
        <v>0</v>
      </c>
      <c r="J135" s="49">
        <f t="shared" si="25"/>
        <v>0</v>
      </c>
      <c r="K135" s="50">
        <v>0</v>
      </c>
      <c r="L135" s="50">
        <v>0</v>
      </c>
    </row>
    <row r="136" s="30" customFormat="1" ht="20.25" customHeight="1" spans="1:12">
      <c r="A136" s="48"/>
      <c r="B136" s="49"/>
      <c r="C136" s="49"/>
      <c r="D136" s="49"/>
      <c r="E136" s="54"/>
      <c r="F136" s="54"/>
      <c r="G136" s="52" t="s">
        <v>213</v>
      </c>
      <c r="H136" s="49"/>
      <c r="I136" s="49"/>
      <c r="J136" s="49"/>
      <c r="K136" s="50">
        <v>0</v>
      </c>
      <c r="L136" s="50">
        <v>0</v>
      </c>
    </row>
    <row r="137" s="30" customFormat="1" ht="20.25" customHeight="1" spans="1:12">
      <c r="A137" s="48"/>
      <c r="B137" s="49"/>
      <c r="C137" s="49"/>
      <c r="D137" s="49"/>
      <c r="E137" s="54"/>
      <c r="F137" s="54"/>
      <c r="G137" s="52" t="s">
        <v>216</v>
      </c>
      <c r="H137" s="49"/>
      <c r="I137" s="49"/>
      <c r="J137" s="49"/>
      <c r="K137" s="50">
        <v>0</v>
      </c>
      <c r="L137" s="50">
        <v>0</v>
      </c>
    </row>
    <row r="138" s="30" customFormat="1" ht="20.25" customHeight="1" spans="1:12">
      <c r="A138" s="48"/>
      <c r="B138" s="49"/>
      <c r="C138" s="49"/>
      <c r="D138" s="49"/>
      <c r="E138" s="54"/>
      <c r="F138" s="54"/>
      <c r="G138" s="52" t="s">
        <v>217</v>
      </c>
      <c r="H138" s="49"/>
      <c r="I138" s="49"/>
      <c r="J138" s="49"/>
      <c r="K138" s="50">
        <v>0</v>
      </c>
      <c r="L138" s="50">
        <v>0</v>
      </c>
    </row>
    <row r="139" s="30" customFormat="1" ht="20.25" customHeight="1" spans="1:12">
      <c r="A139" s="48"/>
      <c r="B139" s="49"/>
      <c r="C139" s="49"/>
      <c r="D139" s="49"/>
      <c r="E139" s="54"/>
      <c r="F139" s="54"/>
      <c r="G139" s="52" t="s">
        <v>218</v>
      </c>
      <c r="H139" s="49"/>
      <c r="I139" s="49"/>
      <c r="J139" s="49"/>
      <c r="K139" s="50">
        <v>0</v>
      </c>
      <c r="L139" s="50">
        <v>0</v>
      </c>
    </row>
    <row r="140" s="30" customFormat="1" ht="20.25" customHeight="1" spans="1:12">
      <c r="A140" s="48"/>
      <c r="B140" s="49"/>
      <c r="C140" s="49"/>
      <c r="D140" s="49"/>
      <c r="E140" s="54"/>
      <c r="F140" s="54"/>
      <c r="G140" s="52" t="s">
        <v>219</v>
      </c>
      <c r="H140" s="49">
        <f>H141+H142+H143+H144+H145+H146+H147+H148</f>
        <v>0</v>
      </c>
      <c r="I140" s="49">
        <f t="shared" ref="H140:J140" si="26">I141+I142+I143+I144+I145+I146+I147+I148</f>
        <v>0</v>
      </c>
      <c r="J140" s="49">
        <f t="shared" si="26"/>
        <v>0</v>
      </c>
      <c r="K140" s="50">
        <v>0</v>
      </c>
      <c r="L140" s="50">
        <v>0</v>
      </c>
    </row>
    <row r="141" s="30" customFormat="1" ht="20.25" customHeight="1" spans="1:12">
      <c r="A141" s="48"/>
      <c r="B141" s="49"/>
      <c r="C141" s="49"/>
      <c r="D141" s="49"/>
      <c r="E141" s="54"/>
      <c r="F141" s="54"/>
      <c r="G141" s="52" t="s">
        <v>220</v>
      </c>
      <c r="H141" s="49"/>
      <c r="I141" s="49"/>
      <c r="J141" s="49"/>
      <c r="K141" s="50">
        <v>0</v>
      </c>
      <c r="L141" s="50">
        <v>0</v>
      </c>
    </row>
    <row r="142" s="30" customFormat="1" ht="20.25" customHeight="1" spans="1:12">
      <c r="A142" s="48"/>
      <c r="B142" s="49"/>
      <c r="C142" s="49"/>
      <c r="D142" s="49"/>
      <c r="E142" s="54"/>
      <c r="F142" s="54"/>
      <c r="G142" s="52" t="s">
        <v>221</v>
      </c>
      <c r="H142" s="49"/>
      <c r="I142" s="49"/>
      <c r="J142" s="49"/>
      <c r="K142" s="50">
        <v>0</v>
      </c>
      <c r="L142" s="50">
        <v>0</v>
      </c>
    </row>
    <row r="143" s="30" customFormat="1" ht="20.25" customHeight="1" spans="1:12">
      <c r="A143" s="48"/>
      <c r="B143" s="49"/>
      <c r="C143" s="49"/>
      <c r="D143" s="49"/>
      <c r="E143" s="54"/>
      <c r="F143" s="54"/>
      <c r="G143" s="52" t="s">
        <v>222</v>
      </c>
      <c r="H143" s="49"/>
      <c r="I143" s="49"/>
      <c r="J143" s="49"/>
      <c r="K143" s="50">
        <v>0</v>
      </c>
      <c r="L143" s="50">
        <v>0</v>
      </c>
    </row>
    <row r="144" s="30" customFormat="1" ht="20.25" customHeight="1" spans="1:12">
      <c r="A144" s="48"/>
      <c r="B144" s="49"/>
      <c r="C144" s="49"/>
      <c r="D144" s="49"/>
      <c r="E144" s="54"/>
      <c r="F144" s="54"/>
      <c r="G144" s="52" t="s">
        <v>223</v>
      </c>
      <c r="H144" s="49"/>
      <c r="I144" s="49"/>
      <c r="J144" s="49"/>
      <c r="K144" s="50">
        <v>0</v>
      </c>
      <c r="L144" s="50">
        <v>0</v>
      </c>
    </row>
    <row r="145" s="30" customFormat="1" ht="20.25" customHeight="1" spans="1:12">
      <c r="A145" s="48"/>
      <c r="B145" s="49"/>
      <c r="C145" s="49"/>
      <c r="D145" s="49"/>
      <c r="E145" s="54"/>
      <c r="F145" s="54"/>
      <c r="G145" s="52" t="s">
        <v>224</v>
      </c>
      <c r="H145" s="49"/>
      <c r="I145" s="49"/>
      <c r="J145" s="49"/>
      <c r="K145" s="50">
        <v>0</v>
      </c>
      <c r="L145" s="50">
        <v>0</v>
      </c>
    </row>
    <row r="146" s="30" customFormat="1" ht="20.25" customHeight="1" spans="1:12">
      <c r="A146" s="48"/>
      <c r="B146" s="49"/>
      <c r="C146" s="49"/>
      <c r="D146" s="49"/>
      <c r="E146" s="54"/>
      <c r="F146" s="54"/>
      <c r="G146" s="52" t="s">
        <v>225</v>
      </c>
      <c r="H146" s="49"/>
      <c r="I146" s="49"/>
      <c r="J146" s="49"/>
      <c r="K146" s="50">
        <v>0</v>
      </c>
      <c r="L146" s="50">
        <v>0</v>
      </c>
    </row>
    <row r="147" s="30" customFormat="1" ht="20.25" customHeight="1" spans="1:12">
      <c r="A147" s="48"/>
      <c r="B147" s="49"/>
      <c r="C147" s="49"/>
      <c r="D147" s="49"/>
      <c r="E147" s="54"/>
      <c r="F147" s="54"/>
      <c r="G147" s="52" t="s">
        <v>226</v>
      </c>
      <c r="H147" s="49"/>
      <c r="I147" s="49"/>
      <c r="J147" s="49"/>
      <c r="K147" s="50">
        <v>0</v>
      </c>
      <c r="L147" s="50">
        <v>0</v>
      </c>
    </row>
    <row r="148" s="30" customFormat="1" ht="20.25" customHeight="1" spans="1:12">
      <c r="A148" s="48"/>
      <c r="B148" s="49"/>
      <c r="C148" s="49"/>
      <c r="D148" s="49"/>
      <c r="E148" s="54"/>
      <c r="F148" s="54"/>
      <c r="G148" s="52" t="s">
        <v>227</v>
      </c>
      <c r="H148" s="49"/>
      <c r="I148" s="49"/>
      <c r="J148" s="49"/>
      <c r="K148" s="50">
        <v>0</v>
      </c>
      <c r="L148" s="50">
        <v>0</v>
      </c>
    </row>
    <row r="149" s="30" customFormat="1" ht="20.25" customHeight="1" spans="1:12">
      <c r="A149" s="48"/>
      <c r="B149" s="49"/>
      <c r="C149" s="49"/>
      <c r="D149" s="49"/>
      <c r="E149" s="54"/>
      <c r="F149" s="54"/>
      <c r="G149" s="52" t="s">
        <v>228</v>
      </c>
      <c r="H149" s="49">
        <f>H150+H151+H152+H153+H154+H155</f>
        <v>0</v>
      </c>
      <c r="I149" s="49">
        <f t="shared" ref="H149:J149" si="27">I150+I151+I152+I153+I154+I155</f>
        <v>0</v>
      </c>
      <c r="J149" s="49">
        <f t="shared" si="27"/>
        <v>0</v>
      </c>
      <c r="K149" s="50">
        <v>0</v>
      </c>
      <c r="L149" s="50">
        <v>0</v>
      </c>
    </row>
    <row r="150" s="30" customFormat="1" ht="20.25" customHeight="1" spans="1:12">
      <c r="A150" s="48"/>
      <c r="B150" s="49"/>
      <c r="C150" s="49"/>
      <c r="D150" s="49"/>
      <c r="E150" s="54"/>
      <c r="F150" s="54"/>
      <c r="G150" s="52" t="s">
        <v>229</v>
      </c>
      <c r="H150" s="49"/>
      <c r="I150" s="49"/>
      <c r="J150" s="49"/>
      <c r="K150" s="50">
        <v>0</v>
      </c>
      <c r="L150" s="50">
        <v>0</v>
      </c>
    </row>
    <row r="151" s="30" customFormat="1" ht="20.25" customHeight="1" spans="1:12">
      <c r="A151" s="48"/>
      <c r="B151" s="49"/>
      <c r="C151" s="49"/>
      <c r="D151" s="49"/>
      <c r="E151" s="54"/>
      <c r="F151" s="54"/>
      <c r="G151" s="52" t="s">
        <v>230</v>
      </c>
      <c r="H151" s="49"/>
      <c r="I151" s="49"/>
      <c r="J151" s="49"/>
      <c r="K151" s="50">
        <v>0</v>
      </c>
      <c r="L151" s="50">
        <v>0</v>
      </c>
    </row>
    <row r="152" s="30" customFormat="1" ht="20.25" customHeight="1" spans="1:12">
      <c r="A152" s="48"/>
      <c r="B152" s="49"/>
      <c r="C152" s="49"/>
      <c r="D152" s="49"/>
      <c r="E152" s="54"/>
      <c r="F152" s="54"/>
      <c r="G152" s="52" t="s">
        <v>231</v>
      </c>
      <c r="H152" s="49"/>
      <c r="I152" s="49"/>
      <c r="J152" s="49"/>
      <c r="K152" s="50">
        <v>0</v>
      </c>
      <c r="L152" s="50">
        <v>0</v>
      </c>
    </row>
    <row r="153" s="30" customFormat="1" ht="20.25" customHeight="1" spans="1:12">
      <c r="A153" s="48"/>
      <c r="B153" s="49"/>
      <c r="C153" s="49"/>
      <c r="D153" s="49"/>
      <c r="E153" s="54"/>
      <c r="F153" s="54"/>
      <c r="G153" s="52" t="s">
        <v>232</v>
      </c>
      <c r="H153" s="49"/>
      <c r="I153" s="49"/>
      <c r="J153" s="49"/>
      <c r="K153" s="50">
        <v>0</v>
      </c>
      <c r="L153" s="50">
        <v>0</v>
      </c>
    </row>
    <row r="154" s="30" customFormat="1" ht="20.25" customHeight="1" spans="1:12">
      <c r="A154" s="48"/>
      <c r="B154" s="49"/>
      <c r="C154" s="49"/>
      <c r="D154" s="49"/>
      <c r="E154" s="54"/>
      <c r="F154" s="54"/>
      <c r="G154" s="52" t="s">
        <v>233</v>
      </c>
      <c r="H154" s="49"/>
      <c r="I154" s="49"/>
      <c r="J154" s="49"/>
      <c r="K154" s="50">
        <v>0</v>
      </c>
      <c r="L154" s="50">
        <v>0</v>
      </c>
    </row>
    <row r="155" s="30" customFormat="1" ht="20.25" customHeight="1" spans="1:12">
      <c r="A155" s="48"/>
      <c r="B155" s="49"/>
      <c r="C155" s="49"/>
      <c r="D155" s="49"/>
      <c r="E155" s="54"/>
      <c r="F155" s="54"/>
      <c r="G155" s="52" t="s">
        <v>234</v>
      </c>
      <c r="H155" s="49"/>
      <c r="I155" s="49"/>
      <c r="J155" s="49"/>
      <c r="K155" s="50">
        <v>0</v>
      </c>
      <c r="L155" s="50">
        <v>0</v>
      </c>
    </row>
    <row r="156" s="30" customFormat="1" ht="20.25" customHeight="1" spans="1:12">
      <c r="A156" s="48"/>
      <c r="B156" s="49"/>
      <c r="C156" s="49"/>
      <c r="D156" s="49"/>
      <c r="E156" s="54"/>
      <c r="F156" s="54"/>
      <c r="G156" s="52" t="s">
        <v>235</v>
      </c>
      <c r="H156" s="49">
        <f>H157+H158+H159+H160+H161+H162+H163+H164</f>
        <v>0</v>
      </c>
      <c r="I156" s="49">
        <f t="shared" ref="H156:J156" si="28">I157+I158+I159+I160+I161+I162+I163+I164</f>
        <v>0</v>
      </c>
      <c r="J156" s="49">
        <f t="shared" si="28"/>
        <v>0</v>
      </c>
      <c r="K156" s="50">
        <v>0</v>
      </c>
      <c r="L156" s="50">
        <v>0</v>
      </c>
    </row>
    <row r="157" s="30" customFormat="1" ht="20.25" customHeight="1" spans="1:12">
      <c r="A157" s="48"/>
      <c r="B157" s="49"/>
      <c r="C157" s="49"/>
      <c r="D157" s="49"/>
      <c r="E157" s="54"/>
      <c r="F157" s="54"/>
      <c r="G157" s="52" t="s">
        <v>236</v>
      </c>
      <c r="H157" s="49"/>
      <c r="I157" s="49"/>
      <c r="J157" s="49"/>
      <c r="K157" s="50">
        <v>0</v>
      </c>
      <c r="L157" s="50">
        <v>0</v>
      </c>
    </row>
    <row r="158" s="30" customFormat="1" ht="20.25" customHeight="1" spans="1:12">
      <c r="A158" s="48"/>
      <c r="B158" s="49"/>
      <c r="C158" s="49"/>
      <c r="D158" s="49"/>
      <c r="E158" s="54"/>
      <c r="F158" s="54"/>
      <c r="G158" s="52" t="s">
        <v>237</v>
      </c>
      <c r="H158" s="49"/>
      <c r="I158" s="49"/>
      <c r="J158" s="49"/>
      <c r="K158" s="50">
        <v>0</v>
      </c>
      <c r="L158" s="50">
        <v>0</v>
      </c>
    </row>
    <row r="159" s="30" customFormat="1" ht="20.25" customHeight="1" spans="1:12">
      <c r="A159" s="48"/>
      <c r="B159" s="49"/>
      <c r="C159" s="49"/>
      <c r="D159" s="49"/>
      <c r="E159" s="54"/>
      <c r="F159" s="54"/>
      <c r="G159" s="52" t="s">
        <v>238</v>
      </c>
      <c r="H159" s="49"/>
      <c r="I159" s="49"/>
      <c r="J159" s="49"/>
      <c r="K159" s="50">
        <v>0</v>
      </c>
      <c r="L159" s="50">
        <v>0</v>
      </c>
    </row>
    <row r="160" s="30" customFormat="1" ht="20.25" customHeight="1" spans="1:12">
      <c r="A160" s="48"/>
      <c r="B160" s="49"/>
      <c r="C160" s="49"/>
      <c r="D160" s="49"/>
      <c r="E160" s="54"/>
      <c r="F160" s="54"/>
      <c r="G160" s="52" t="s">
        <v>239</v>
      </c>
      <c r="H160" s="49"/>
      <c r="I160" s="49"/>
      <c r="J160" s="49"/>
      <c r="K160" s="50">
        <v>0</v>
      </c>
      <c r="L160" s="50">
        <v>0</v>
      </c>
    </row>
    <row r="161" s="30" customFormat="1" ht="20.25" customHeight="1" spans="1:12">
      <c r="A161" s="48"/>
      <c r="B161" s="49"/>
      <c r="C161" s="49"/>
      <c r="D161" s="49"/>
      <c r="E161" s="54"/>
      <c r="F161" s="54"/>
      <c r="G161" s="52" t="s">
        <v>240</v>
      </c>
      <c r="H161" s="49"/>
      <c r="I161" s="49"/>
      <c r="J161" s="49"/>
      <c r="K161" s="50">
        <v>0</v>
      </c>
      <c r="L161" s="50">
        <v>0</v>
      </c>
    </row>
    <row r="162" s="30" customFormat="1" ht="20.25" customHeight="1" spans="1:12">
      <c r="A162" s="48"/>
      <c r="B162" s="49"/>
      <c r="C162" s="49"/>
      <c r="D162" s="49"/>
      <c r="E162" s="54"/>
      <c r="F162" s="54"/>
      <c r="G162" s="52" t="s">
        <v>241</v>
      </c>
      <c r="H162" s="49"/>
      <c r="I162" s="49"/>
      <c r="J162" s="49"/>
      <c r="K162" s="50">
        <v>0</v>
      </c>
      <c r="L162" s="50">
        <v>0</v>
      </c>
    </row>
    <row r="163" s="30" customFormat="1" ht="20.25" customHeight="1" spans="1:12">
      <c r="A163" s="48"/>
      <c r="B163" s="49"/>
      <c r="C163" s="49"/>
      <c r="D163" s="49"/>
      <c r="E163" s="54"/>
      <c r="F163" s="54"/>
      <c r="G163" s="52" t="s">
        <v>242</v>
      </c>
      <c r="H163" s="49"/>
      <c r="I163" s="49"/>
      <c r="J163" s="49"/>
      <c r="K163" s="50">
        <v>0</v>
      </c>
      <c r="L163" s="50">
        <v>0</v>
      </c>
    </row>
    <row r="164" s="30" customFormat="1" ht="20.25" customHeight="1" spans="1:12">
      <c r="A164" s="48"/>
      <c r="B164" s="49"/>
      <c r="C164" s="49"/>
      <c r="D164" s="49"/>
      <c r="E164" s="54"/>
      <c r="F164" s="54"/>
      <c r="G164" s="52" t="s">
        <v>243</v>
      </c>
      <c r="H164" s="49"/>
      <c r="I164" s="49"/>
      <c r="J164" s="49"/>
      <c r="K164" s="50">
        <v>0</v>
      </c>
      <c r="L164" s="50">
        <v>0</v>
      </c>
    </row>
    <row r="165" s="30" customFormat="1" ht="34" customHeight="1" spans="1:12">
      <c r="A165" s="48"/>
      <c r="B165" s="49"/>
      <c r="C165" s="49"/>
      <c r="D165" s="49"/>
      <c r="E165" s="54"/>
      <c r="F165" s="54"/>
      <c r="G165" s="52" t="s">
        <v>244</v>
      </c>
      <c r="H165" s="49">
        <f>H166+H167</f>
        <v>0</v>
      </c>
      <c r="I165" s="49">
        <f t="shared" ref="H165:J165" si="29">I166+I167</f>
        <v>0</v>
      </c>
      <c r="J165" s="49">
        <f t="shared" si="29"/>
        <v>0</v>
      </c>
      <c r="K165" s="50">
        <v>0</v>
      </c>
      <c r="L165" s="50">
        <v>0</v>
      </c>
    </row>
    <row r="166" s="30" customFormat="1" ht="20.25" customHeight="1" spans="1:12">
      <c r="A166" s="48"/>
      <c r="B166" s="49"/>
      <c r="C166" s="49"/>
      <c r="D166" s="49"/>
      <c r="E166" s="54"/>
      <c r="F166" s="54"/>
      <c r="G166" s="51" t="s">
        <v>211</v>
      </c>
      <c r="H166" s="49"/>
      <c r="I166" s="49"/>
      <c r="J166" s="49"/>
      <c r="K166" s="50">
        <v>0</v>
      </c>
      <c r="L166" s="50">
        <v>0</v>
      </c>
    </row>
    <row r="167" s="30" customFormat="1" ht="34" customHeight="1" spans="1:12">
      <c r="A167" s="48"/>
      <c r="B167" s="49"/>
      <c r="C167" s="49"/>
      <c r="D167" s="49"/>
      <c r="E167" s="54"/>
      <c r="F167" s="54"/>
      <c r="G167" s="51" t="s">
        <v>245</v>
      </c>
      <c r="H167" s="49"/>
      <c r="I167" s="49"/>
      <c r="J167" s="49"/>
      <c r="K167" s="50">
        <v>0</v>
      </c>
      <c r="L167" s="50">
        <v>0</v>
      </c>
    </row>
    <row r="168" s="30" customFormat="1" ht="20.25" customHeight="1" spans="1:12">
      <c r="A168" s="48"/>
      <c r="B168" s="49"/>
      <c r="C168" s="49"/>
      <c r="D168" s="49"/>
      <c r="E168" s="54"/>
      <c r="F168" s="54"/>
      <c r="G168" s="52" t="s">
        <v>246</v>
      </c>
      <c r="H168" s="49">
        <f>H169+H170</f>
        <v>0</v>
      </c>
      <c r="I168" s="49">
        <f t="shared" ref="H168:J168" si="30">I169+I170</f>
        <v>0</v>
      </c>
      <c r="J168" s="49">
        <f t="shared" si="30"/>
        <v>0</v>
      </c>
      <c r="K168" s="50">
        <v>0</v>
      </c>
      <c r="L168" s="50">
        <v>0</v>
      </c>
    </row>
    <row r="169" s="30" customFormat="1" ht="20.25" customHeight="1" spans="1:12">
      <c r="A169" s="48"/>
      <c r="B169" s="49"/>
      <c r="C169" s="49"/>
      <c r="D169" s="49"/>
      <c r="E169" s="54"/>
      <c r="F169" s="54"/>
      <c r="G169" s="51" t="s">
        <v>211</v>
      </c>
      <c r="H169" s="49"/>
      <c r="I169" s="49"/>
      <c r="J169" s="49"/>
      <c r="K169" s="50">
        <v>0</v>
      </c>
      <c r="L169" s="50">
        <v>0</v>
      </c>
    </row>
    <row r="170" s="30" customFormat="1" ht="20.25" customHeight="1" spans="1:12">
      <c r="A170" s="48"/>
      <c r="B170" s="49"/>
      <c r="C170" s="49"/>
      <c r="D170" s="49"/>
      <c r="E170" s="54"/>
      <c r="F170" s="54"/>
      <c r="G170" s="51" t="s">
        <v>247</v>
      </c>
      <c r="H170" s="49"/>
      <c r="I170" s="49"/>
      <c r="J170" s="49"/>
      <c r="K170" s="50">
        <v>0</v>
      </c>
      <c r="L170" s="50">
        <v>0</v>
      </c>
    </row>
    <row r="171" s="30" customFormat="1" ht="20.25" customHeight="1" spans="1:12">
      <c r="A171" s="48"/>
      <c r="B171" s="49"/>
      <c r="C171" s="49"/>
      <c r="D171" s="49"/>
      <c r="E171" s="54"/>
      <c r="F171" s="54"/>
      <c r="G171" s="52" t="s">
        <v>248</v>
      </c>
      <c r="H171" s="49"/>
      <c r="I171" s="49"/>
      <c r="J171" s="49"/>
      <c r="K171" s="50">
        <v>0</v>
      </c>
      <c r="L171" s="50">
        <v>0</v>
      </c>
    </row>
    <row r="172" s="30" customFormat="1" ht="20.25" customHeight="1" spans="1:12">
      <c r="A172" s="48"/>
      <c r="B172" s="49"/>
      <c r="C172" s="49"/>
      <c r="D172" s="49"/>
      <c r="E172" s="54"/>
      <c r="F172" s="54"/>
      <c r="G172" s="52" t="s">
        <v>249</v>
      </c>
      <c r="H172" s="49">
        <f>H173</f>
        <v>0</v>
      </c>
      <c r="I172" s="49">
        <f t="shared" ref="H172:J172" si="31">I173</f>
        <v>0</v>
      </c>
      <c r="J172" s="49">
        <f>J176+J173</f>
        <v>55</v>
      </c>
      <c r="K172" s="50">
        <v>0</v>
      </c>
      <c r="L172" s="50">
        <v>0</v>
      </c>
    </row>
    <row r="173" s="30" customFormat="1" ht="20.25" customHeight="1" spans="1:12">
      <c r="A173" s="48"/>
      <c r="B173" s="49"/>
      <c r="C173" s="49"/>
      <c r="D173" s="49"/>
      <c r="E173" s="54"/>
      <c r="F173" s="54"/>
      <c r="G173" s="52" t="s">
        <v>250</v>
      </c>
      <c r="H173" s="49">
        <f>H174+H175</f>
        <v>0</v>
      </c>
      <c r="I173" s="49">
        <f t="shared" ref="H173:J173" si="32">I174+I175</f>
        <v>0</v>
      </c>
      <c r="J173" s="49">
        <f t="shared" si="32"/>
        <v>0</v>
      </c>
      <c r="K173" s="50">
        <v>0</v>
      </c>
      <c r="L173" s="50">
        <v>0</v>
      </c>
    </row>
    <row r="174" s="30" customFormat="1" ht="20.25" customHeight="1" spans="1:12">
      <c r="A174" s="48"/>
      <c r="B174" s="49"/>
      <c r="C174" s="49"/>
      <c r="D174" s="49"/>
      <c r="E174" s="54"/>
      <c r="F174" s="54"/>
      <c r="G174" s="52" t="s">
        <v>251</v>
      </c>
      <c r="H174" s="49"/>
      <c r="I174" s="49"/>
      <c r="J174" s="49"/>
      <c r="K174" s="50">
        <v>0</v>
      </c>
      <c r="L174" s="50">
        <v>0</v>
      </c>
    </row>
    <row r="175" s="30" customFormat="1" ht="20.25" customHeight="1" spans="1:12">
      <c r="A175" s="48"/>
      <c r="B175" s="49"/>
      <c r="C175" s="49"/>
      <c r="D175" s="49"/>
      <c r="E175" s="54"/>
      <c r="F175" s="54"/>
      <c r="G175" s="52" t="s">
        <v>252</v>
      </c>
      <c r="H175" s="49"/>
      <c r="I175" s="49"/>
      <c r="J175" s="49"/>
      <c r="K175" s="50">
        <v>0</v>
      </c>
      <c r="L175" s="50">
        <v>0</v>
      </c>
    </row>
    <row r="176" s="30" customFormat="1" ht="20.25" customHeight="1" spans="1:12">
      <c r="A176" s="48"/>
      <c r="B176" s="49"/>
      <c r="C176" s="49"/>
      <c r="D176" s="49"/>
      <c r="E176" s="54"/>
      <c r="F176" s="54"/>
      <c r="G176" s="59" t="s">
        <v>44</v>
      </c>
      <c r="H176" s="49"/>
      <c r="I176" s="49"/>
      <c r="J176" s="49">
        <v>55</v>
      </c>
      <c r="K176" s="50"/>
      <c r="L176" s="50"/>
    </row>
    <row r="177" s="30" customFormat="1" ht="20.25" customHeight="1" spans="1:12">
      <c r="A177" s="48"/>
      <c r="B177" s="49"/>
      <c r="C177" s="49"/>
      <c r="D177" s="49"/>
      <c r="E177" s="54"/>
      <c r="F177" s="54"/>
      <c r="G177" s="59" t="s">
        <v>253</v>
      </c>
      <c r="H177" s="49"/>
      <c r="I177" s="49"/>
      <c r="J177" s="49">
        <v>55</v>
      </c>
      <c r="K177" s="50"/>
      <c r="L177" s="50"/>
    </row>
    <row r="178" s="30" customFormat="1" ht="20.25" customHeight="1" spans="1:12">
      <c r="A178" s="48"/>
      <c r="B178" s="49"/>
      <c r="C178" s="49"/>
      <c r="D178" s="49"/>
      <c r="E178" s="54"/>
      <c r="F178" s="54"/>
      <c r="G178" s="59" t="s">
        <v>254</v>
      </c>
      <c r="H178" s="49"/>
      <c r="I178" s="49"/>
      <c r="J178" s="49">
        <v>45</v>
      </c>
      <c r="K178" s="50"/>
      <c r="L178" s="50"/>
    </row>
    <row r="179" s="30" customFormat="1" ht="20.25" customHeight="1" spans="1:12">
      <c r="A179" s="48"/>
      <c r="B179" s="49"/>
      <c r="C179" s="49"/>
      <c r="D179" s="49"/>
      <c r="E179" s="54"/>
      <c r="F179" s="54"/>
      <c r="G179" s="59" t="s">
        <v>44</v>
      </c>
      <c r="H179" s="49"/>
      <c r="I179" s="49"/>
      <c r="J179" s="49"/>
      <c r="K179" s="50"/>
      <c r="L179" s="50"/>
    </row>
    <row r="180" s="30" customFormat="1" ht="20.25" customHeight="1" spans="1:12">
      <c r="A180" s="48"/>
      <c r="B180" s="49"/>
      <c r="C180" s="49"/>
      <c r="D180" s="49"/>
      <c r="E180" s="54"/>
      <c r="F180" s="54"/>
      <c r="G180" s="59" t="s">
        <v>255</v>
      </c>
      <c r="H180" s="49"/>
      <c r="I180" s="49"/>
      <c r="J180" s="49">
        <v>45</v>
      </c>
      <c r="K180" s="50"/>
      <c r="L180" s="50"/>
    </row>
    <row r="181" s="30" customFormat="1" ht="20.25" customHeight="1" spans="1:12">
      <c r="A181" s="48"/>
      <c r="B181" s="49"/>
      <c r="C181" s="49"/>
      <c r="D181" s="49"/>
      <c r="E181" s="54"/>
      <c r="F181" s="54"/>
      <c r="G181" s="52" t="s">
        <v>256</v>
      </c>
      <c r="H181" s="49">
        <f>H182+H186+H195</f>
        <v>0</v>
      </c>
      <c r="I181" s="49">
        <f t="shared" ref="H181:J181" si="33">I182+I186+I195</f>
        <v>172291</v>
      </c>
      <c r="J181" s="49">
        <f>J182+J186+J195+J206</f>
        <v>3819</v>
      </c>
      <c r="K181" s="54"/>
      <c r="L181" s="54">
        <f>J181/I181</f>
        <v>0.0221659866156677</v>
      </c>
    </row>
    <row r="182" s="30" customFormat="1" ht="20.25" customHeight="1" spans="1:12">
      <c r="A182" s="48"/>
      <c r="B182" s="49"/>
      <c r="C182" s="49"/>
      <c r="D182" s="49"/>
      <c r="E182" s="54"/>
      <c r="F182" s="54"/>
      <c r="G182" s="52" t="s">
        <v>257</v>
      </c>
      <c r="H182" s="49">
        <f>H183+H184+H185</f>
        <v>0</v>
      </c>
      <c r="I182" s="49">
        <f t="shared" ref="H182:J182" si="34">I183+I184+I185</f>
        <v>172114</v>
      </c>
      <c r="J182" s="49">
        <f t="shared" si="34"/>
        <v>0</v>
      </c>
      <c r="K182" s="50">
        <v>0</v>
      </c>
      <c r="L182" s="50">
        <v>0</v>
      </c>
    </row>
    <row r="183" s="30" customFormat="1" ht="20.25" customHeight="1" spans="1:12">
      <c r="A183" s="48"/>
      <c r="B183" s="49"/>
      <c r="C183" s="49"/>
      <c r="D183" s="49"/>
      <c r="E183" s="54"/>
      <c r="F183" s="54"/>
      <c r="G183" s="52" t="s">
        <v>258</v>
      </c>
      <c r="H183" s="64"/>
      <c r="I183" s="49">
        <v>147818</v>
      </c>
      <c r="J183" s="64"/>
      <c r="K183" s="50">
        <v>0</v>
      </c>
      <c r="L183" s="50">
        <v>0</v>
      </c>
    </row>
    <row r="184" s="30" customFormat="1" ht="20.25" customHeight="1" spans="1:12">
      <c r="A184" s="48"/>
      <c r="B184" s="49"/>
      <c r="C184" s="49"/>
      <c r="D184" s="49"/>
      <c r="E184" s="54"/>
      <c r="F184" s="54"/>
      <c r="G184" s="52" t="s">
        <v>259</v>
      </c>
      <c r="H184" s="49"/>
      <c r="I184" s="55">
        <v>24296</v>
      </c>
      <c r="J184" s="49"/>
      <c r="K184" s="50">
        <v>0</v>
      </c>
      <c r="L184" s="50">
        <v>0</v>
      </c>
    </row>
    <row r="185" s="30" customFormat="1" ht="20.25" customHeight="1" spans="1:12">
      <c r="A185" s="48"/>
      <c r="B185" s="49"/>
      <c r="C185" s="49"/>
      <c r="D185" s="49"/>
      <c r="E185" s="54"/>
      <c r="F185" s="54"/>
      <c r="G185" s="52" t="s">
        <v>260</v>
      </c>
      <c r="H185" s="49"/>
      <c r="I185" s="55"/>
      <c r="J185" s="49"/>
      <c r="K185" s="50">
        <v>0</v>
      </c>
      <c r="L185" s="50">
        <v>0</v>
      </c>
    </row>
    <row r="186" s="30" customFormat="1" ht="20.25" customHeight="1" spans="1:12">
      <c r="A186" s="48"/>
      <c r="B186" s="49"/>
      <c r="C186" s="49"/>
      <c r="D186" s="49"/>
      <c r="E186" s="54"/>
      <c r="F186" s="54"/>
      <c r="G186" s="52" t="s">
        <v>261</v>
      </c>
      <c r="H186" s="49">
        <f>H187+H188+H189+H190+H191+H192+H193+H194</f>
        <v>0</v>
      </c>
      <c r="I186" s="49">
        <f t="shared" ref="H186:J186" si="35">I187+I188+I189+I190+I191+I192+I193+I194</f>
        <v>0</v>
      </c>
      <c r="J186" s="49">
        <f t="shared" si="35"/>
        <v>0</v>
      </c>
      <c r="K186" s="50">
        <v>0</v>
      </c>
      <c r="L186" s="50">
        <v>0</v>
      </c>
    </row>
    <row r="187" s="30" customFormat="1" ht="20.25" customHeight="1" spans="1:12">
      <c r="A187" s="48"/>
      <c r="B187" s="49"/>
      <c r="C187" s="49"/>
      <c r="D187" s="49"/>
      <c r="E187" s="54"/>
      <c r="F187" s="54"/>
      <c r="G187" s="52" t="s">
        <v>262</v>
      </c>
      <c r="H187" s="49"/>
      <c r="I187" s="49"/>
      <c r="J187" s="49"/>
      <c r="K187" s="50">
        <v>0</v>
      </c>
      <c r="L187" s="50">
        <v>0</v>
      </c>
    </row>
    <row r="188" s="30" customFormat="1" ht="20.25" customHeight="1" spans="1:12">
      <c r="A188" s="48"/>
      <c r="B188" s="49"/>
      <c r="C188" s="49"/>
      <c r="D188" s="49"/>
      <c r="E188" s="54"/>
      <c r="F188" s="54"/>
      <c r="G188" s="52" t="s">
        <v>263</v>
      </c>
      <c r="H188" s="49"/>
      <c r="I188" s="49"/>
      <c r="J188" s="49"/>
      <c r="K188" s="50">
        <v>0</v>
      </c>
      <c r="L188" s="50">
        <v>0</v>
      </c>
    </row>
    <row r="189" s="30" customFormat="1" ht="20.25" customHeight="1" spans="1:12">
      <c r="A189" s="48"/>
      <c r="B189" s="49"/>
      <c r="C189" s="49"/>
      <c r="D189" s="49"/>
      <c r="E189" s="54"/>
      <c r="F189" s="54"/>
      <c r="G189" s="52" t="s">
        <v>264</v>
      </c>
      <c r="H189" s="49"/>
      <c r="I189" s="49"/>
      <c r="J189" s="49"/>
      <c r="K189" s="50">
        <v>0</v>
      </c>
      <c r="L189" s="50">
        <v>0</v>
      </c>
    </row>
    <row r="190" s="30" customFormat="1" ht="20.25" customHeight="1" spans="1:12">
      <c r="A190" s="48"/>
      <c r="B190" s="49"/>
      <c r="C190" s="49"/>
      <c r="D190" s="49"/>
      <c r="E190" s="54"/>
      <c r="F190" s="54"/>
      <c r="G190" s="52" t="s">
        <v>265</v>
      </c>
      <c r="H190" s="49"/>
      <c r="I190" s="49"/>
      <c r="J190" s="49"/>
      <c r="K190" s="50">
        <v>0</v>
      </c>
      <c r="L190" s="50">
        <v>0</v>
      </c>
    </row>
    <row r="191" s="30" customFormat="1" ht="20.25" customHeight="1" spans="1:12">
      <c r="A191" s="48"/>
      <c r="B191" s="49"/>
      <c r="C191" s="49"/>
      <c r="D191" s="49"/>
      <c r="E191" s="54"/>
      <c r="F191" s="54"/>
      <c r="G191" s="52" t="s">
        <v>266</v>
      </c>
      <c r="H191" s="49"/>
      <c r="I191" s="49"/>
      <c r="J191" s="49"/>
      <c r="K191" s="50">
        <v>0</v>
      </c>
      <c r="L191" s="50">
        <v>0</v>
      </c>
    </row>
    <row r="192" s="30" customFormat="1" ht="20.25" customHeight="1" spans="1:12">
      <c r="A192" s="48"/>
      <c r="B192" s="49"/>
      <c r="C192" s="49"/>
      <c r="D192" s="49"/>
      <c r="E192" s="54"/>
      <c r="F192" s="54"/>
      <c r="G192" s="52" t="s">
        <v>267</v>
      </c>
      <c r="H192" s="49"/>
      <c r="I192" s="49"/>
      <c r="J192" s="49"/>
      <c r="K192" s="50">
        <v>0</v>
      </c>
      <c r="L192" s="50">
        <v>0</v>
      </c>
    </row>
    <row r="193" s="30" customFormat="1" ht="20.25" customHeight="1" spans="1:12">
      <c r="A193" s="48"/>
      <c r="B193" s="49"/>
      <c r="C193" s="49"/>
      <c r="D193" s="49"/>
      <c r="E193" s="54"/>
      <c r="F193" s="54"/>
      <c r="G193" s="52" t="s">
        <v>268</v>
      </c>
      <c r="H193" s="49"/>
      <c r="I193" s="49"/>
      <c r="J193" s="49"/>
      <c r="K193" s="50">
        <v>0</v>
      </c>
      <c r="L193" s="50">
        <v>0</v>
      </c>
    </row>
    <row r="194" s="30" customFormat="1" ht="20.25" customHeight="1" spans="1:12">
      <c r="A194" s="48"/>
      <c r="B194" s="49"/>
      <c r="C194" s="49"/>
      <c r="D194" s="49"/>
      <c r="E194" s="54"/>
      <c r="F194" s="54"/>
      <c r="G194" s="52" t="s">
        <v>269</v>
      </c>
      <c r="H194" s="49"/>
      <c r="I194" s="49"/>
      <c r="J194" s="49"/>
      <c r="K194" s="50">
        <v>0</v>
      </c>
      <c r="L194" s="50">
        <v>0</v>
      </c>
    </row>
    <row r="195" s="30" customFormat="1" ht="20.25" customHeight="1" spans="1:12">
      <c r="A195" s="48"/>
      <c r="B195" s="49"/>
      <c r="C195" s="49"/>
      <c r="D195" s="49"/>
      <c r="E195" s="54"/>
      <c r="F195" s="54"/>
      <c r="G195" s="52" t="s">
        <v>270</v>
      </c>
      <c r="H195" s="49">
        <f>H196+H197+H198+H199+H200+H201+H202+H203+H204+H205</f>
        <v>0</v>
      </c>
      <c r="I195" s="49">
        <f t="shared" ref="H195:J195" si="36">I196+I197+I198+I199+I200+I201+I202+I203+I204+I205</f>
        <v>177</v>
      </c>
      <c r="J195" s="49">
        <f>J196+J197+J198+J200</f>
        <v>576</v>
      </c>
      <c r="K195" s="54"/>
      <c r="L195" s="54">
        <f>J195/I195</f>
        <v>3.25423728813559</v>
      </c>
    </row>
    <row r="196" s="30" customFormat="1" ht="20.25" customHeight="1" spans="1:12">
      <c r="A196" s="48"/>
      <c r="B196" s="49"/>
      <c r="C196" s="49"/>
      <c r="D196" s="49"/>
      <c r="E196" s="54"/>
      <c r="F196" s="54"/>
      <c r="G196" s="52" t="s">
        <v>271</v>
      </c>
      <c r="H196" s="64"/>
      <c r="I196" s="49">
        <v>121</v>
      </c>
      <c r="J196" s="56">
        <v>490</v>
      </c>
      <c r="K196" s="54"/>
      <c r="L196" s="54">
        <f>J196/I196</f>
        <v>4.0495867768595</v>
      </c>
    </row>
    <row r="197" s="30" customFormat="1" ht="20.25" customHeight="1" spans="1:12">
      <c r="A197" s="48"/>
      <c r="B197" s="49"/>
      <c r="C197" s="49"/>
      <c r="D197" s="49"/>
      <c r="E197" s="54"/>
      <c r="F197" s="54"/>
      <c r="G197" s="52" t="s">
        <v>272</v>
      </c>
      <c r="H197" s="49"/>
      <c r="I197" s="49">
        <v>20</v>
      </c>
      <c r="J197" s="56">
        <v>30</v>
      </c>
      <c r="K197" s="50">
        <v>0</v>
      </c>
      <c r="L197" s="50">
        <v>0</v>
      </c>
    </row>
    <row r="198" s="30" customFormat="1" ht="20.25" customHeight="1" spans="1:12">
      <c r="A198" s="48"/>
      <c r="B198" s="49"/>
      <c r="C198" s="49"/>
      <c r="D198" s="49"/>
      <c r="E198" s="54"/>
      <c r="F198" s="54"/>
      <c r="G198" s="52" t="s">
        <v>273</v>
      </c>
      <c r="H198" s="49"/>
      <c r="I198" s="49"/>
      <c r="J198" s="56">
        <v>20</v>
      </c>
      <c r="K198" s="50">
        <v>0</v>
      </c>
      <c r="L198" s="54"/>
    </row>
    <row r="199" s="30" customFormat="1" ht="20.25" customHeight="1" spans="1:12">
      <c r="A199" s="48"/>
      <c r="B199" s="49"/>
      <c r="C199" s="49"/>
      <c r="D199" s="49"/>
      <c r="E199" s="54"/>
      <c r="F199" s="54"/>
      <c r="G199" s="52" t="s">
        <v>274</v>
      </c>
      <c r="H199" s="49"/>
      <c r="I199" s="49"/>
      <c r="J199" s="56" t="s">
        <v>160</v>
      </c>
      <c r="K199" s="50">
        <v>0</v>
      </c>
      <c r="L199" s="50">
        <v>0</v>
      </c>
    </row>
    <row r="200" s="30" customFormat="1" ht="20.25" customHeight="1" spans="1:12">
      <c r="A200" s="48"/>
      <c r="B200" s="49"/>
      <c r="C200" s="49"/>
      <c r="D200" s="49"/>
      <c r="E200" s="54"/>
      <c r="F200" s="54"/>
      <c r="G200" s="52" t="s">
        <v>275</v>
      </c>
      <c r="H200" s="49"/>
      <c r="I200" s="49">
        <v>36</v>
      </c>
      <c r="J200" s="56">
        <v>36</v>
      </c>
      <c r="K200" s="50">
        <v>0</v>
      </c>
      <c r="L200" s="54">
        <f>J200/I200</f>
        <v>1</v>
      </c>
    </row>
    <row r="201" s="30" customFormat="1" ht="20.25" customHeight="1" spans="1:12">
      <c r="A201" s="48"/>
      <c r="B201" s="49"/>
      <c r="C201" s="49"/>
      <c r="D201" s="49"/>
      <c r="E201" s="54"/>
      <c r="F201" s="54"/>
      <c r="G201" s="52" t="s">
        <v>276</v>
      </c>
      <c r="H201" s="49"/>
      <c r="I201" s="49"/>
      <c r="J201" s="49"/>
      <c r="K201" s="50">
        <v>0</v>
      </c>
      <c r="L201" s="50">
        <v>0</v>
      </c>
    </row>
    <row r="202" s="30" customFormat="1" ht="20.25" customHeight="1" spans="1:12">
      <c r="A202" s="48"/>
      <c r="B202" s="49"/>
      <c r="C202" s="49"/>
      <c r="D202" s="49"/>
      <c r="E202" s="54"/>
      <c r="F202" s="54"/>
      <c r="G202" s="52" t="s">
        <v>277</v>
      </c>
      <c r="H202" s="49"/>
      <c r="I202" s="49"/>
      <c r="J202" s="49"/>
      <c r="K202" s="50">
        <v>0</v>
      </c>
      <c r="L202" s="50">
        <v>0</v>
      </c>
    </row>
    <row r="203" s="30" customFormat="1" ht="20.25" customHeight="1" spans="1:12">
      <c r="A203" s="48"/>
      <c r="B203" s="49"/>
      <c r="C203" s="49"/>
      <c r="D203" s="49"/>
      <c r="E203" s="54"/>
      <c r="F203" s="54"/>
      <c r="G203" s="52" t="s">
        <v>278</v>
      </c>
      <c r="H203" s="49"/>
      <c r="I203" s="49"/>
      <c r="J203" s="49"/>
      <c r="K203" s="50">
        <v>0</v>
      </c>
      <c r="L203" s="50">
        <v>0</v>
      </c>
    </row>
    <row r="204" s="30" customFormat="1" ht="20.25" customHeight="1" spans="1:12">
      <c r="A204" s="48"/>
      <c r="B204" s="49"/>
      <c r="C204" s="49"/>
      <c r="D204" s="49"/>
      <c r="E204" s="54"/>
      <c r="F204" s="54"/>
      <c r="G204" s="52" t="s">
        <v>279</v>
      </c>
      <c r="H204" s="49"/>
      <c r="I204" s="49"/>
      <c r="J204" s="49"/>
      <c r="K204" s="50">
        <v>0</v>
      </c>
      <c r="L204" s="50">
        <v>0</v>
      </c>
    </row>
    <row r="205" s="30" customFormat="1" ht="20.25" customHeight="1" spans="1:12">
      <c r="A205" s="48"/>
      <c r="B205" s="49"/>
      <c r="C205" s="49"/>
      <c r="D205" s="49"/>
      <c r="E205" s="54"/>
      <c r="F205" s="54"/>
      <c r="G205" s="52" t="s">
        <v>280</v>
      </c>
      <c r="H205" s="49"/>
      <c r="I205" s="49"/>
      <c r="J205" s="49"/>
      <c r="K205" s="50">
        <v>0</v>
      </c>
      <c r="L205" s="50">
        <v>0</v>
      </c>
    </row>
    <row r="206" s="30" customFormat="1" ht="20.25" customHeight="1" spans="1:12">
      <c r="A206" s="48"/>
      <c r="B206" s="49"/>
      <c r="C206" s="49"/>
      <c r="D206" s="49"/>
      <c r="E206" s="54"/>
      <c r="F206" s="54"/>
      <c r="G206" s="52" t="s">
        <v>44</v>
      </c>
      <c r="H206" s="49"/>
      <c r="I206" s="49"/>
      <c r="J206" s="49">
        <f>J207</f>
        <v>3243</v>
      </c>
      <c r="K206" s="50"/>
      <c r="L206" s="50"/>
    </row>
    <row r="207" s="30" customFormat="1" ht="20.25" customHeight="1" spans="1:12">
      <c r="A207" s="48"/>
      <c r="B207" s="49"/>
      <c r="C207" s="49"/>
      <c r="D207" s="49"/>
      <c r="E207" s="54"/>
      <c r="F207" s="54"/>
      <c r="G207" s="52" t="s">
        <v>281</v>
      </c>
      <c r="H207" s="49"/>
      <c r="I207" s="49"/>
      <c r="J207" s="56">
        <v>3243</v>
      </c>
      <c r="K207" s="50"/>
      <c r="L207" s="50"/>
    </row>
    <row r="208" s="30" customFormat="1" ht="20.25" customHeight="1" spans="1:12">
      <c r="A208" s="48"/>
      <c r="B208" s="49"/>
      <c r="C208" s="49"/>
      <c r="D208" s="49"/>
      <c r="E208" s="54"/>
      <c r="F208" s="54"/>
      <c r="G208" s="52" t="s">
        <v>282</v>
      </c>
      <c r="H208" s="49">
        <f>H209+H210+H211+H212+H213+H214+H215+H216+H217+H218+H219+H220+H221+H222+H223</f>
        <v>18737.37</v>
      </c>
      <c r="I208" s="49">
        <f t="shared" ref="H208:J208" si="37">I209+I210+I211+I212+I213+I214+I215+I216+I217+I218+I219+I220+I221+I222+I223</f>
        <v>18902</v>
      </c>
      <c r="J208" s="49">
        <f t="shared" si="37"/>
        <v>21998.48</v>
      </c>
      <c r="K208" s="54">
        <f>J208/H208</f>
        <v>1.17404310210024</v>
      </c>
      <c r="L208" s="54">
        <f>J208/I208</f>
        <v>1.16381758544069</v>
      </c>
    </row>
    <row r="209" s="30" customFormat="1" ht="20.25" customHeight="1" spans="1:12">
      <c r="A209" s="48"/>
      <c r="B209" s="49"/>
      <c r="C209" s="49"/>
      <c r="D209" s="49"/>
      <c r="E209" s="54"/>
      <c r="F209" s="54"/>
      <c r="G209" s="52" t="s">
        <v>283</v>
      </c>
      <c r="H209" s="49"/>
      <c r="I209" s="49"/>
      <c r="J209" s="49"/>
      <c r="K209" s="50">
        <v>0</v>
      </c>
      <c r="L209" s="50">
        <v>0</v>
      </c>
    </row>
    <row r="210" s="30" customFormat="1" ht="20.25" customHeight="1" spans="1:12">
      <c r="A210" s="48"/>
      <c r="B210" s="49"/>
      <c r="C210" s="49"/>
      <c r="D210" s="49"/>
      <c r="E210" s="54"/>
      <c r="F210" s="54"/>
      <c r="G210" s="52" t="s">
        <v>284</v>
      </c>
      <c r="H210" s="49"/>
      <c r="I210" s="49"/>
      <c r="J210" s="49"/>
      <c r="K210" s="50">
        <v>0</v>
      </c>
      <c r="L210" s="50">
        <v>0</v>
      </c>
    </row>
    <row r="211" s="30" customFormat="1" ht="20.25" customHeight="1" spans="1:12">
      <c r="A211" s="48"/>
      <c r="B211" s="49"/>
      <c r="C211" s="49"/>
      <c r="D211" s="49"/>
      <c r="E211" s="54"/>
      <c r="F211" s="54"/>
      <c r="G211" s="52" t="s">
        <v>67</v>
      </c>
      <c r="H211" s="58">
        <v>18737.37</v>
      </c>
      <c r="I211" s="49">
        <v>14654</v>
      </c>
      <c r="J211" s="58">
        <v>21998.48</v>
      </c>
      <c r="K211" s="54">
        <f>J211/H211</f>
        <v>1.17404310210024</v>
      </c>
      <c r="L211" s="54">
        <f>J211/I211</f>
        <v>1.50119284836905</v>
      </c>
    </row>
    <row r="212" s="30" customFormat="1" ht="20.25" customHeight="1" spans="1:12">
      <c r="A212" s="48"/>
      <c r="B212" s="49"/>
      <c r="C212" s="49"/>
      <c r="D212" s="49"/>
      <c r="E212" s="54"/>
      <c r="F212" s="54"/>
      <c r="G212" s="52" t="s">
        <v>285</v>
      </c>
      <c r="H212" s="49"/>
      <c r="I212" s="49"/>
      <c r="J212" s="49"/>
      <c r="K212" s="50">
        <v>0</v>
      </c>
      <c r="L212" s="50">
        <v>0</v>
      </c>
    </row>
    <row r="213" s="30" customFormat="1" ht="20.25" customHeight="1" spans="1:12">
      <c r="A213" s="48"/>
      <c r="B213" s="49"/>
      <c r="C213" s="49"/>
      <c r="D213" s="49"/>
      <c r="E213" s="54"/>
      <c r="F213" s="54"/>
      <c r="G213" s="52" t="s">
        <v>286</v>
      </c>
      <c r="H213" s="49"/>
      <c r="I213" s="49"/>
      <c r="J213" s="49"/>
      <c r="K213" s="50">
        <v>0</v>
      </c>
      <c r="L213" s="50">
        <v>0</v>
      </c>
    </row>
    <row r="214" s="30" customFormat="1" ht="20.25" customHeight="1" spans="1:12">
      <c r="A214" s="48"/>
      <c r="B214" s="49"/>
      <c r="C214" s="49"/>
      <c r="D214" s="49"/>
      <c r="E214" s="54"/>
      <c r="F214" s="54"/>
      <c r="G214" s="52" t="s">
        <v>287</v>
      </c>
      <c r="H214" s="49"/>
      <c r="I214" s="49"/>
      <c r="J214" s="49"/>
      <c r="K214" s="50">
        <v>0</v>
      </c>
      <c r="L214" s="50">
        <v>0</v>
      </c>
    </row>
    <row r="215" s="30" customFormat="1" ht="20.25" customHeight="1" spans="1:12">
      <c r="A215" s="48"/>
      <c r="B215" s="49"/>
      <c r="C215" s="49"/>
      <c r="D215" s="49"/>
      <c r="E215" s="54"/>
      <c r="F215" s="54"/>
      <c r="G215" s="52" t="s">
        <v>288</v>
      </c>
      <c r="H215" s="49"/>
      <c r="I215" s="49"/>
      <c r="J215" s="49"/>
      <c r="K215" s="50">
        <v>0</v>
      </c>
      <c r="L215" s="50">
        <v>0</v>
      </c>
    </row>
    <row r="216" s="30" customFormat="1" ht="20.25" customHeight="1" spans="1:12">
      <c r="A216" s="48"/>
      <c r="B216" s="49"/>
      <c r="C216" s="49"/>
      <c r="D216" s="49"/>
      <c r="E216" s="54"/>
      <c r="F216" s="54"/>
      <c r="G216" s="52" t="s">
        <v>289</v>
      </c>
      <c r="H216" s="49"/>
      <c r="I216" s="49"/>
      <c r="J216" s="49"/>
      <c r="K216" s="50">
        <v>0</v>
      </c>
      <c r="L216" s="50">
        <v>0</v>
      </c>
    </row>
    <row r="217" s="30" customFormat="1" ht="20.25" customHeight="1" spans="1:12">
      <c r="A217" s="48"/>
      <c r="B217" s="49"/>
      <c r="C217" s="49"/>
      <c r="D217" s="49"/>
      <c r="E217" s="54"/>
      <c r="F217" s="54"/>
      <c r="G217" s="52" t="s">
        <v>290</v>
      </c>
      <c r="H217" s="49"/>
      <c r="I217" s="49"/>
      <c r="J217" s="49"/>
      <c r="K217" s="50">
        <v>0</v>
      </c>
      <c r="L217" s="50">
        <v>0</v>
      </c>
    </row>
    <row r="218" s="30" customFormat="1" ht="20.25" customHeight="1" spans="1:12">
      <c r="A218" s="48"/>
      <c r="B218" s="49"/>
      <c r="C218" s="49"/>
      <c r="D218" s="49"/>
      <c r="E218" s="54"/>
      <c r="F218" s="54"/>
      <c r="G218" s="52" t="s">
        <v>291</v>
      </c>
      <c r="H218" s="49"/>
      <c r="I218" s="49"/>
      <c r="J218" s="49"/>
      <c r="K218" s="50">
        <v>0</v>
      </c>
      <c r="L218" s="50">
        <v>0</v>
      </c>
    </row>
    <row r="219" s="30" customFormat="1" ht="20.25" customHeight="1" spans="1:12">
      <c r="A219" s="48"/>
      <c r="B219" s="49"/>
      <c r="C219" s="49"/>
      <c r="D219" s="49"/>
      <c r="E219" s="54"/>
      <c r="F219" s="54"/>
      <c r="G219" s="52" t="s">
        <v>292</v>
      </c>
      <c r="H219" s="49"/>
      <c r="I219" s="49"/>
      <c r="J219" s="49"/>
      <c r="K219" s="50">
        <v>0</v>
      </c>
      <c r="L219" s="50">
        <v>0</v>
      </c>
    </row>
    <row r="220" s="30" customFormat="1" ht="20.25" customHeight="1" spans="1:12">
      <c r="A220" s="48"/>
      <c r="B220" s="49"/>
      <c r="C220" s="49"/>
      <c r="D220" s="49"/>
      <c r="E220" s="54"/>
      <c r="F220" s="54"/>
      <c r="G220" s="52" t="s">
        <v>293</v>
      </c>
      <c r="H220" s="49"/>
      <c r="I220" s="49"/>
      <c r="J220" s="49"/>
      <c r="K220" s="50">
        <v>0</v>
      </c>
      <c r="L220" s="50">
        <v>0</v>
      </c>
    </row>
    <row r="221" s="30" customFormat="1" ht="20.25" customHeight="1" spans="1:12">
      <c r="A221" s="48"/>
      <c r="B221" s="49"/>
      <c r="C221" s="49"/>
      <c r="D221" s="49"/>
      <c r="E221" s="54"/>
      <c r="F221" s="54"/>
      <c r="G221" s="52" t="s">
        <v>68</v>
      </c>
      <c r="H221" s="49"/>
      <c r="I221" s="49">
        <v>1026</v>
      </c>
      <c r="J221" s="49"/>
      <c r="K221" s="50">
        <v>0</v>
      </c>
      <c r="L221" s="50">
        <v>0</v>
      </c>
    </row>
    <row r="222" s="30" customFormat="1" ht="20.25" customHeight="1" spans="1:12">
      <c r="A222" s="48"/>
      <c r="B222" s="49"/>
      <c r="C222" s="49"/>
      <c r="D222" s="49"/>
      <c r="E222" s="54"/>
      <c r="F222" s="54"/>
      <c r="G222" s="52" t="s">
        <v>69</v>
      </c>
      <c r="H222" s="49"/>
      <c r="I222" s="49">
        <v>3222</v>
      </c>
      <c r="J222" s="49"/>
      <c r="K222" s="50">
        <v>0</v>
      </c>
      <c r="L222" s="50">
        <v>0</v>
      </c>
    </row>
    <row r="223" s="30" customFormat="1" ht="20.25" customHeight="1" spans="1:12">
      <c r="A223" s="48"/>
      <c r="B223" s="49"/>
      <c r="C223" s="49"/>
      <c r="D223" s="49"/>
      <c r="E223" s="54"/>
      <c r="F223" s="54"/>
      <c r="G223" s="52" t="s">
        <v>294</v>
      </c>
      <c r="H223" s="49"/>
      <c r="I223" s="49"/>
      <c r="J223" s="49"/>
      <c r="K223" s="50">
        <v>0</v>
      </c>
      <c r="L223" s="50">
        <v>0</v>
      </c>
    </row>
    <row r="224" s="30" customFormat="1" ht="20.25" customHeight="1" spans="1:12">
      <c r="A224" s="48"/>
      <c r="B224" s="49"/>
      <c r="C224" s="49"/>
      <c r="D224" s="49"/>
      <c r="E224" s="54"/>
      <c r="F224" s="54"/>
      <c r="G224" s="52" t="s">
        <v>295</v>
      </c>
      <c r="H224" s="49">
        <f>H225+H226+H227+H228+H229+H230+H231+H232+H233+H234+H235+H236+H237+H238+H239</f>
        <v>15.03</v>
      </c>
      <c r="I224" s="49">
        <f t="shared" ref="H224:J224" si="38">I225+I226+I227+I228+I229+I230+I231+I232+I233+I234+I235+I236+I237+I238+I239</f>
        <v>111</v>
      </c>
      <c r="J224" s="49">
        <f t="shared" si="38"/>
        <v>5.52</v>
      </c>
      <c r="K224" s="50">
        <v>0</v>
      </c>
      <c r="L224" s="54">
        <f>J224/I224</f>
        <v>0.0497297297297297</v>
      </c>
    </row>
    <row r="225" s="30" customFormat="1" ht="20.25" customHeight="1" spans="1:12">
      <c r="A225" s="48"/>
      <c r="B225" s="49"/>
      <c r="C225" s="49"/>
      <c r="D225" s="49"/>
      <c r="E225" s="54"/>
      <c r="F225" s="54"/>
      <c r="G225" s="52" t="s">
        <v>296</v>
      </c>
      <c r="H225" s="49"/>
      <c r="I225" s="49"/>
      <c r="J225" s="49"/>
      <c r="K225" s="50">
        <v>0</v>
      </c>
      <c r="L225" s="50">
        <v>0</v>
      </c>
    </row>
    <row r="226" s="30" customFormat="1" ht="20.25" customHeight="1" spans="1:12">
      <c r="A226" s="48"/>
      <c r="B226" s="49"/>
      <c r="C226" s="49"/>
      <c r="D226" s="49"/>
      <c r="E226" s="54"/>
      <c r="F226" s="54"/>
      <c r="G226" s="52" t="s">
        <v>297</v>
      </c>
      <c r="H226" s="49"/>
      <c r="I226" s="49"/>
      <c r="J226" s="49"/>
      <c r="K226" s="50">
        <v>0</v>
      </c>
      <c r="L226" s="50">
        <v>0</v>
      </c>
    </row>
    <row r="227" s="30" customFormat="1" ht="20.25" customHeight="1" spans="1:12">
      <c r="A227" s="48"/>
      <c r="B227" s="49"/>
      <c r="C227" s="49"/>
      <c r="D227" s="49"/>
      <c r="E227" s="54"/>
      <c r="F227" s="54"/>
      <c r="G227" s="52" t="s">
        <v>72</v>
      </c>
      <c r="H227" s="49">
        <v>15.03</v>
      </c>
      <c r="I227" s="49">
        <v>111</v>
      </c>
      <c r="J227" s="49">
        <v>5.52</v>
      </c>
      <c r="K227" s="50">
        <v>0</v>
      </c>
      <c r="L227" s="54">
        <f>J227/I227</f>
        <v>0.0497297297297297</v>
      </c>
    </row>
    <row r="228" s="30" customFormat="1" ht="20.25" customHeight="1" spans="1:12">
      <c r="A228" s="48"/>
      <c r="B228" s="49"/>
      <c r="C228" s="49"/>
      <c r="D228" s="49"/>
      <c r="E228" s="54"/>
      <c r="F228" s="54"/>
      <c r="G228" s="52" t="s">
        <v>298</v>
      </c>
      <c r="H228" s="49"/>
      <c r="I228" s="49"/>
      <c r="J228" s="49"/>
      <c r="K228" s="50">
        <v>0</v>
      </c>
      <c r="L228" s="50">
        <v>0</v>
      </c>
    </row>
    <row r="229" s="30" customFormat="1" ht="20.25" customHeight="1" spans="1:12">
      <c r="A229" s="48"/>
      <c r="B229" s="49"/>
      <c r="C229" s="49"/>
      <c r="D229" s="49"/>
      <c r="E229" s="54"/>
      <c r="F229" s="54"/>
      <c r="G229" s="52" t="s">
        <v>299</v>
      </c>
      <c r="H229" s="49"/>
      <c r="I229" s="49"/>
      <c r="J229" s="49"/>
      <c r="K229" s="50">
        <v>0</v>
      </c>
      <c r="L229" s="50">
        <v>0</v>
      </c>
    </row>
    <row r="230" s="30" customFormat="1" ht="20.25" customHeight="1" spans="1:12">
      <c r="A230" s="48"/>
      <c r="B230" s="49"/>
      <c r="C230" s="49"/>
      <c r="D230" s="49"/>
      <c r="E230" s="54"/>
      <c r="F230" s="54"/>
      <c r="G230" s="52" t="s">
        <v>300</v>
      </c>
      <c r="H230" s="49"/>
      <c r="I230" s="49"/>
      <c r="J230" s="49"/>
      <c r="K230" s="50">
        <v>0</v>
      </c>
      <c r="L230" s="50">
        <v>0</v>
      </c>
    </row>
    <row r="231" s="30" customFormat="1" ht="20.25" customHeight="1" spans="1:12">
      <c r="A231" s="48"/>
      <c r="B231" s="49"/>
      <c r="C231" s="49"/>
      <c r="D231" s="49"/>
      <c r="E231" s="54"/>
      <c r="F231" s="54"/>
      <c r="G231" s="52" t="s">
        <v>301</v>
      </c>
      <c r="H231" s="49"/>
      <c r="I231" s="49"/>
      <c r="J231" s="49"/>
      <c r="K231" s="50">
        <v>0</v>
      </c>
      <c r="L231" s="50">
        <v>0</v>
      </c>
    </row>
    <row r="232" s="30" customFormat="1" ht="20.25" customHeight="1" spans="1:12">
      <c r="A232" s="48"/>
      <c r="B232" s="49"/>
      <c r="C232" s="49"/>
      <c r="D232" s="49"/>
      <c r="E232" s="54"/>
      <c r="F232" s="54"/>
      <c r="G232" s="52" t="s">
        <v>302</v>
      </c>
      <c r="H232" s="49"/>
      <c r="I232" s="49"/>
      <c r="J232" s="49"/>
      <c r="K232" s="50">
        <v>0</v>
      </c>
      <c r="L232" s="50">
        <v>0</v>
      </c>
    </row>
    <row r="233" s="30" customFormat="1" ht="20.25" customHeight="1" spans="1:12">
      <c r="A233" s="48"/>
      <c r="B233" s="49"/>
      <c r="C233" s="49"/>
      <c r="D233" s="49"/>
      <c r="E233" s="54"/>
      <c r="F233" s="54"/>
      <c r="G233" s="52" t="s">
        <v>303</v>
      </c>
      <c r="H233" s="49"/>
      <c r="I233" s="49"/>
      <c r="J233" s="49"/>
      <c r="K233" s="50">
        <v>0</v>
      </c>
      <c r="L233" s="50">
        <v>0</v>
      </c>
    </row>
    <row r="234" s="30" customFormat="1" ht="20.25" customHeight="1" spans="1:12">
      <c r="A234" s="48"/>
      <c r="B234" s="49"/>
      <c r="C234" s="49"/>
      <c r="D234" s="49"/>
      <c r="E234" s="54"/>
      <c r="F234" s="54"/>
      <c r="G234" s="52" t="s">
        <v>304</v>
      </c>
      <c r="H234" s="49"/>
      <c r="I234" s="49"/>
      <c r="J234" s="49"/>
      <c r="K234" s="50">
        <v>0</v>
      </c>
      <c r="L234" s="50">
        <v>0</v>
      </c>
    </row>
    <row r="235" s="30" customFormat="1" ht="20.25" customHeight="1" spans="1:12">
      <c r="A235" s="48"/>
      <c r="B235" s="49"/>
      <c r="C235" s="49"/>
      <c r="D235" s="49"/>
      <c r="E235" s="54"/>
      <c r="F235" s="54"/>
      <c r="G235" s="52" t="s">
        <v>305</v>
      </c>
      <c r="H235" s="49"/>
      <c r="I235" s="49"/>
      <c r="J235" s="49"/>
      <c r="K235" s="50">
        <v>0</v>
      </c>
      <c r="L235" s="50">
        <v>0</v>
      </c>
    </row>
    <row r="236" s="30" customFormat="1" ht="20.25" customHeight="1" spans="1:12">
      <c r="A236" s="48"/>
      <c r="B236" s="49"/>
      <c r="C236" s="49"/>
      <c r="D236" s="49"/>
      <c r="E236" s="54"/>
      <c r="F236" s="54"/>
      <c r="G236" s="52" t="s">
        <v>306</v>
      </c>
      <c r="H236" s="49"/>
      <c r="I236" s="49"/>
      <c r="J236" s="49"/>
      <c r="K236" s="50">
        <v>0</v>
      </c>
      <c r="L236" s="50">
        <v>0</v>
      </c>
    </row>
    <row r="237" s="30" customFormat="1" ht="20.25" customHeight="1" spans="1:12">
      <c r="A237" s="48"/>
      <c r="B237" s="49"/>
      <c r="C237" s="49"/>
      <c r="D237" s="49"/>
      <c r="E237" s="54"/>
      <c r="F237" s="54"/>
      <c r="G237" s="52" t="s">
        <v>73</v>
      </c>
      <c r="H237" s="49"/>
      <c r="I237" s="49"/>
      <c r="J237" s="49"/>
      <c r="K237" s="50">
        <v>0</v>
      </c>
      <c r="L237" s="50">
        <v>0</v>
      </c>
    </row>
    <row r="238" s="30" customFormat="1" ht="20.25" customHeight="1" spans="1:12">
      <c r="A238" s="48"/>
      <c r="B238" s="49"/>
      <c r="C238" s="49"/>
      <c r="D238" s="49"/>
      <c r="E238" s="54"/>
      <c r="F238" s="54"/>
      <c r="G238" s="52" t="s">
        <v>307</v>
      </c>
      <c r="H238" s="49"/>
      <c r="I238" s="49"/>
      <c r="J238" s="49"/>
      <c r="K238" s="50">
        <v>0</v>
      </c>
      <c r="L238" s="50">
        <v>0</v>
      </c>
    </row>
    <row r="239" s="30" customFormat="1" ht="20.25" customHeight="1" spans="1:12">
      <c r="A239" s="48"/>
      <c r="B239" s="49"/>
      <c r="C239" s="49"/>
      <c r="D239" s="49"/>
      <c r="E239" s="54"/>
      <c r="F239" s="54"/>
      <c r="G239" s="52" t="s">
        <v>308</v>
      </c>
      <c r="H239" s="49"/>
      <c r="I239" s="49"/>
      <c r="J239" s="49"/>
      <c r="K239" s="50">
        <v>0</v>
      </c>
      <c r="L239" s="50">
        <v>0</v>
      </c>
    </row>
    <row r="240" s="30" customFormat="1" ht="20.25" customHeight="1" spans="1:12">
      <c r="A240" s="48"/>
      <c r="B240" s="49"/>
      <c r="C240" s="49"/>
      <c r="D240" s="49"/>
      <c r="E240" s="54"/>
      <c r="F240" s="54"/>
      <c r="G240" s="52" t="s">
        <v>309</v>
      </c>
      <c r="H240" s="49">
        <f>H241+H254</f>
        <v>0</v>
      </c>
      <c r="I240" s="49">
        <f t="shared" ref="H240:J240" si="39">I241+I254</f>
        <v>50</v>
      </c>
      <c r="J240" s="49">
        <f t="shared" si="39"/>
        <v>0</v>
      </c>
      <c r="K240" s="50">
        <v>0</v>
      </c>
      <c r="L240" s="50">
        <v>0</v>
      </c>
    </row>
    <row r="241" s="30" customFormat="1" ht="20.25" customHeight="1" spans="1:12">
      <c r="A241" s="48"/>
      <c r="B241" s="49"/>
      <c r="C241" s="49"/>
      <c r="D241" s="49"/>
      <c r="E241" s="54"/>
      <c r="F241" s="54"/>
      <c r="G241" s="52" t="s">
        <v>310</v>
      </c>
      <c r="H241" s="49">
        <f>H242+H243+H244+H245+H246+H247+H248+H249+H250+H251+H252+H253</f>
        <v>0</v>
      </c>
      <c r="I241" s="49">
        <f t="shared" ref="H241:J241" si="40">I242+I243+I244+I245+I246+I247+I248+I249+I250+I251+I252+I253</f>
        <v>0</v>
      </c>
      <c r="J241" s="49">
        <f t="shared" si="40"/>
        <v>0</v>
      </c>
      <c r="K241" s="50">
        <v>0</v>
      </c>
      <c r="L241" s="50">
        <v>0</v>
      </c>
    </row>
    <row r="242" s="30" customFormat="1" ht="20.25" customHeight="1" spans="1:12">
      <c r="A242" s="48"/>
      <c r="B242" s="49"/>
      <c r="C242" s="49"/>
      <c r="D242" s="49"/>
      <c r="E242" s="54"/>
      <c r="F242" s="54"/>
      <c r="G242" s="52" t="s">
        <v>311</v>
      </c>
      <c r="H242" s="49"/>
      <c r="I242" s="49"/>
      <c r="J242" s="49"/>
      <c r="K242" s="50">
        <v>0</v>
      </c>
      <c r="L242" s="50">
        <v>0</v>
      </c>
    </row>
    <row r="243" s="30" customFormat="1" ht="20.25" customHeight="1" spans="1:12">
      <c r="A243" s="48"/>
      <c r="B243" s="49"/>
      <c r="C243" s="49"/>
      <c r="D243" s="49"/>
      <c r="E243" s="54"/>
      <c r="F243" s="54"/>
      <c r="G243" s="52" t="s">
        <v>312</v>
      </c>
      <c r="H243" s="49"/>
      <c r="I243" s="49"/>
      <c r="J243" s="49"/>
      <c r="K243" s="50">
        <v>0</v>
      </c>
      <c r="L243" s="50">
        <v>0</v>
      </c>
    </row>
    <row r="244" s="30" customFormat="1" ht="20.25" customHeight="1" spans="1:12">
      <c r="A244" s="48"/>
      <c r="B244" s="49"/>
      <c r="C244" s="49"/>
      <c r="D244" s="49"/>
      <c r="E244" s="54"/>
      <c r="F244" s="54"/>
      <c r="G244" s="52" t="s">
        <v>313</v>
      </c>
      <c r="H244" s="49"/>
      <c r="I244" s="49"/>
      <c r="J244" s="49"/>
      <c r="K244" s="50">
        <v>0</v>
      </c>
      <c r="L244" s="50">
        <v>0</v>
      </c>
    </row>
    <row r="245" s="30" customFormat="1" ht="20.25" customHeight="1" spans="1:12">
      <c r="A245" s="48"/>
      <c r="B245" s="49"/>
      <c r="C245" s="49"/>
      <c r="D245" s="49"/>
      <c r="E245" s="54"/>
      <c r="F245" s="54"/>
      <c r="G245" s="52" t="s">
        <v>314</v>
      </c>
      <c r="H245" s="49"/>
      <c r="I245" s="49"/>
      <c r="J245" s="49"/>
      <c r="K245" s="50">
        <v>0</v>
      </c>
      <c r="L245" s="50">
        <v>0</v>
      </c>
    </row>
    <row r="246" s="30" customFormat="1" ht="20.25" customHeight="1" spans="1:12">
      <c r="A246" s="48"/>
      <c r="B246" s="49"/>
      <c r="C246" s="49"/>
      <c r="D246" s="49"/>
      <c r="E246" s="54"/>
      <c r="F246" s="54"/>
      <c r="G246" s="52" t="s">
        <v>315</v>
      </c>
      <c r="H246" s="49"/>
      <c r="I246" s="49"/>
      <c r="J246" s="49"/>
      <c r="K246" s="50">
        <v>0</v>
      </c>
      <c r="L246" s="50">
        <v>0</v>
      </c>
    </row>
    <row r="247" s="30" customFormat="1" ht="20.25" customHeight="1" spans="1:12">
      <c r="A247" s="48"/>
      <c r="B247" s="49"/>
      <c r="C247" s="49"/>
      <c r="D247" s="49"/>
      <c r="E247" s="54"/>
      <c r="F247" s="54"/>
      <c r="G247" s="52" t="s">
        <v>316</v>
      </c>
      <c r="H247" s="49"/>
      <c r="I247" s="49"/>
      <c r="J247" s="49"/>
      <c r="K247" s="50">
        <v>0</v>
      </c>
      <c r="L247" s="50">
        <v>0</v>
      </c>
    </row>
    <row r="248" s="30" customFormat="1" ht="20.25" customHeight="1" spans="1:12">
      <c r="A248" s="48"/>
      <c r="B248" s="49"/>
      <c r="C248" s="49"/>
      <c r="D248" s="49"/>
      <c r="E248" s="54"/>
      <c r="F248" s="54"/>
      <c r="G248" s="52" t="s">
        <v>317</v>
      </c>
      <c r="H248" s="49"/>
      <c r="I248" s="49"/>
      <c r="J248" s="49"/>
      <c r="K248" s="50">
        <v>0</v>
      </c>
      <c r="L248" s="50">
        <v>0</v>
      </c>
    </row>
    <row r="249" s="30" customFormat="1" ht="20.25" customHeight="1" spans="1:12">
      <c r="A249" s="48"/>
      <c r="B249" s="49"/>
      <c r="C249" s="49"/>
      <c r="D249" s="49"/>
      <c r="E249" s="54"/>
      <c r="F249" s="54"/>
      <c r="G249" s="52" t="s">
        <v>318</v>
      </c>
      <c r="H249" s="49"/>
      <c r="I249" s="49"/>
      <c r="J249" s="49"/>
      <c r="K249" s="50">
        <v>0</v>
      </c>
      <c r="L249" s="50">
        <v>0</v>
      </c>
    </row>
    <row r="250" s="30" customFormat="1" ht="20.25" customHeight="1" spans="1:12">
      <c r="A250" s="48"/>
      <c r="B250" s="49"/>
      <c r="C250" s="49"/>
      <c r="D250" s="49"/>
      <c r="E250" s="54"/>
      <c r="F250" s="54"/>
      <c r="G250" s="52" t="s">
        <v>319</v>
      </c>
      <c r="H250" s="49"/>
      <c r="I250" s="49"/>
      <c r="J250" s="49"/>
      <c r="K250" s="50">
        <v>0</v>
      </c>
      <c r="L250" s="50">
        <v>0</v>
      </c>
    </row>
    <row r="251" s="30" customFormat="1" ht="20.25" customHeight="1" spans="1:12">
      <c r="A251" s="48"/>
      <c r="B251" s="49"/>
      <c r="C251" s="49"/>
      <c r="D251" s="49"/>
      <c r="E251" s="54"/>
      <c r="F251" s="54"/>
      <c r="G251" s="52" t="s">
        <v>320</v>
      </c>
      <c r="H251" s="49"/>
      <c r="I251" s="49"/>
      <c r="J251" s="49"/>
      <c r="K251" s="50">
        <v>0</v>
      </c>
      <c r="L251" s="50">
        <v>0</v>
      </c>
    </row>
    <row r="252" s="30" customFormat="1" ht="20.25" customHeight="1" spans="1:12">
      <c r="A252" s="48"/>
      <c r="B252" s="49"/>
      <c r="C252" s="49"/>
      <c r="D252" s="49"/>
      <c r="E252" s="54"/>
      <c r="F252" s="54"/>
      <c r="G252" s="52" t="s">
        <v>321</v>
      </c>
      <c r="H252" s="49"/>
      <c r="I252" s="49"/>
      <c r="J252" s="49"/>
      <c r="K252" s="50">
        <v>0</v>
      </c>
      <c r="L252" s="50">
        <v>0</v>
      </c>
    </row>
    <row r="253" s="30" customFormat="1" ht="20.25" customHeight="1" spans="1:12">
      <c r="A253" s="48"/>
      <c r="B253" s="49"/>
      <c r="C253" s="49"/>
      <c r="D253" s="49"/>
      <c r="E253" s="54"/>
      <c r="F253" s="54"/>
      <c r="G253" s="52" t="s">
        <v>322</v>
      </c>
      <c r="H253" s="49"/>
      <c r="I253" s="49"/>
      <c r="J253" s="49"/>
      <c r="K253" s="50">
        <v>0</v>
      </c>
      <c r="L253" s="50">
        <v>0</v>
      </c>
    </row>
    <row r="254" s="30" customFormat="1" ht="20.25" customHeight="1" spans="1:12">
      <c r="A254" s="48"/>
      <c r="B254" s="49"/>
      <c r="C254" s="49"/>
      <c r="D254" s="49"/>
      <c r="E254" s="54"/>
      <c r="F254" s="54"/>
      <c r="G254" s="52" t="s">
        <v>76</v>
      </c>
      <c r="H254" s="49">
        <f>H255+H256+H257+H258+H259+H260</f>
        <v>0</v>
      </c>
      <c r="I254" s="49">
        <f t="shared" ref="H254:J254" si="41">I255+I256+I257+I258+I259+I260</f>
        <v>50</v>
      </c>
      <c r="J254" s="49">
        <f t="shared" si="41"/>
        <v>0</v>
      </c>
      <c r="K254" s="50">
        <v>0</v>
      </c>
      <c r="L254" s="50">
        <v>0</v>
      </c>
    </row>
    <row r="255" s="30" customFormat="1" ht="20.25" customHeight="1" spans="1:12">
      <c r="A255" s="48"/>
      <c r="B255" s="49"/>
      <c r="C255" s="49"/>
      <c r="D255" s="49"/>
      <c r="E255" s="54"/>
      <c r="F255" s="54"/>
      <c r="G255" s="52" t="s">
        <v>323</v>
      </c>
      <c r="H255" s="49"/>
      <c r="I255" s="49"/>
      <c r="J255" s="49"/>
      <c r="K255" s="50">
        <v>0</v>
      </c>
      <c r="L255" s="50">
        <v>0</v>
      </c>
    </row>
    <row r="256" s="30" customFormat="1" ht="20.25" customHeight="1" spans="1:12">
      <c r="A256" s="48"/>
      <c r="B256" s="49"/>
      <c r="C256" s="49"/>
      <c r="D256" s="49"/>
      <c r="E256" s="54"/>
      <c r="F256" s="54"/>
      <c r="G256" s="52" t="s">
        <v>324</v>
      </c>
      <c r="H256" s="49"/>
      <c r="I256" s="49"/>
      <c r="J256" s="49"/>
      <c r="K256" s="50">
        <v>0</v>
      </c>
      <c r="L256" s="50">
        <v>0</v>
      </c>
    </row>
    <row r="257" s="30" customFormat="1" ht="20.25" customHeight="1" spans="1:12">
      <c r="A257" s="48"/>
      <c r="B257" s="49"/>
      <c r="C257" s="49"/>
      <c r="D257" s="49"/>
      <c r="E257" s="54"/>
      <c r="F257" s="54"/>
      <c r="G257" s="52" t="s">
        <v>325</v>
      </c>
      <c r="H257" s="49"/>
      <c r="I257" s="49"/>
      <c r="J257" s="49"/>
      <c r="K257" s="50">
        <v>0</v>
      </c>
      <c r="L257" s="50">
        <v>0</v>
      </c>
    </row>
    <row r="258" s="30" customFormat="1" ht="20.25" customHeight="1" spans="1:12">
      <c r="A258" s="48"/>
      <c r="B258" s="49"/>
      <c r="C258" s="49"/>
      <c r="D258" s="49"/>
      <c r="E258" s="54"/>
      <c r="F258" s="54"/>
      <c r="G258" s="52" t="s">
        <v>326</v>
      </c>
      <c r="H258" s="49"/>
      <c r="I258" s="49"/>
      <c r="J258" s="49"/>
      <c r="K258" s="50">
        <v>0</v>
      </c>
      <c r="L258" s="50">
        <v>0</v>
      </c>
    </row>
    <row r="259" s="30" customFormat="1" ht="20.25" customHeight="1" spans="1:12">
      <c r="A259" s="48"/>
      <c r="B259" s="49"/>
      <c r="C259" s="49"/>
      <c r="D259" s="49"/>
      <c r="E259" s="54"/>
      <c r="F259" s="54"/>
      <c r="G259" s="52" t="s">
        <v>327</v>
      </c>
      <c r="H259" s="49"/>
      <c r="I259" s="49"/>
      <c r="J259" s="49"/>
      <c r="K259" s="50">
        <v>0</v>
      </c>
      <c r="L259" s="50">
        <v>0</v>
      </c>
    </row>
    <row r="260" s="30" customFormat="1" ht="20.25" customHeight="1" spans="1:12">
      <c r="A260" s="48"/>
      <c r="B260" s="49"/>
      <c r="C260" s="49"/>
      <c r="D260" s="49"/>
      <c r="E260" s="54"/>
      <c r="F260" s="54"/>
      <c r="G260" s="52" t="s">
        <v>77</v>
      </c>
      <c r="H260" s="49"/>
      <c r="I260" s="49">
        <v>50</v>
      </c>
      <c r="J260" s="49"/>
      <c r="K260" s="50">
        <v>0</v>
      </c>
      <c r="L260" s="50">
        <v>0</v>
      </c>
    </row>
    <row r="261" s="30" customFormat="1" ht="20.25" customHeight="1" spans="1:12">
      <c r="A261" s="65" t="s">
        <v>328</v>
      </c>
      <c r="B261" s="66">
        <f>B8+B9+B10+B11+B12+B13+B19+B20+B23+B24+B25+B26+B27+B28+B34+B35</f>
        <v>70000</v>
      </c>
      <c r="C261" s="66">
        <f>C8+C9+C10+C11+C12+C13+C19+C20+C23+C24+C25+C26+C27+C28+C34+C35</f>
        <v>251818</v>
      </c>
      <c r="D261" s="66">
        <f>D8+D9+D10+D11+D12+D13+D19+D20+D23+D24+D25+D26+D27+D28+D34+D35</f>
        <v>66753</v>
      </c>
      <c r="E261" s="67">
        <f>D261/B261</f>
        <v>0.953614285714286</v>
      </c>
      <c r="F261" s="67">
        <f>D261/C261</f>
        <v>0.265084306920077</v>
      </c>
      <c r="G261" s="68" t="s">
        <v>329</v>
      </c>
      <c r="H261" s="66">
        <f>H8+H24+H36+H48+H108+H129+H172+H181+H208+H224+H240</f>
        <v>46621.72</v>
      </c>
      <c r="I261" s="66">
        <f>I48+I108+I129+I172+I181+I208+I224+I240</f>
        <v>274527</v>
      </c>
      <c r="J261" s="66">
        <f>J48+J108+J129+J172+J181+J208+J224+J240+J178+J36</f>
        <v>64964.7</v>
      </c>
      <c r="K261" s="67">
        <f>J261/H261</f>
        <v>1.39344279876418</v>
      </c>
      <c r="L261" s="67">
        <f>J261/I261</f>
        <v>0.236642297478936</v>
      </c>
    </row>
    <row r="262" s="30" customFormat="1" ht="20.25" customHeight="1" spans="1:12">
      <c r="A262" s="69" t="s">
        <v>330</v>
      </c>
      <c r="B262" s="66">
        <f>B263+B264+B265+B266+B268+B269</f>
        <v>3552.72</v>
      </c>
      <c r="C262" s="66">
        <f>C263+C264+C265+C266+C268+C269</f>
        <v>182486.5</v>
      </c>
      <c r="D262" s="66">
        <f>D263+D264+D265+D266+D268+D269</f>
        <v>17969</v>
      </c>
      <c r="E262" s="67">
        <f>D262/B262</f>
        <v>5.05781485734874</v>
      </c>
      <c r="F262" s="67">
        <f>D262/C262</f>
        <v>0.0984675578741441</v>
      </c>
      <c r="G262" s="70" t="s">
        <v>331</v>
      </c>
      <c r="H262" s="66">
        <f>H263+H264+H265+H266+H267+H268</f>
        <v>26931</v>
      </c>
      <c r="I262" s="66">
        <f>I263+I264+I265+I266+I267+I268+I269</f>
        <v>159777.5</v>
      </c>
      <c r="J262" s="66">
        <f>J263+J264+J265+J266+J267+J268</f>
        <v>19757.3</v>
      </c>
      <c r="K262" s="67">
        <f>J262/H262</f>
        <v>0.73362667557833</v>
      </c>
      <c r="L262" s="67">
        <f>J262/I262</f>
        <v>0.123655082849588</v>
      </c>
    </row>
    <row r="263" s="30" customFormat="1" ht="20.25" customHeight="1" spans="1:12">
      <c r="A263" s="48" t="s">
        <v>332</v>
      </c>
      <c r="B263" s="49"/>
      <c r="C263" s="49">
        <v>36675</v>
      </c>
      <c r="D263" s="56">
        <v>347</v>
      </c>
      <c r="E263" s="50">
        <v>0</v>
      </c>
      <c r="F263" s="54">
        <f>D263/C263</f>
        <v>0.0094614860259032</v>
      </c>
      <c r="G263" s="51" t="s">
        <v>333</v>
      </c>
      <c r="H263" s="49"/>
      <c r="I263" s="49"/>
      <c r="J263" s="49"/>
      <c r="K263" s="50">
        <v>0</v>
      </c>
      <c r="L263" s="50">
        <v>0</v>
      </c>
    </row>
    <row r="264" s="30" customFormat="1" ht="20.25" customHeight="1" spans="1:12">
      <c r="A264" s="48" t="s">
        <v>334</v>
      </c>
      <c r="B264" s="49"/>
      <c r="C264" s="49"/>
      <c r="D264" s="49"/>
      <c r="E264" s="50">
        <v>0</v>
      </c>
      <c r="F264" s="50">
        <v>0</v>
      </c>
      <c r="G264" s="51" t="s">
        <v>335</v>
      </c>
      <c r="H264" s="49">
        <v>25191</v>
      </c>
      <c r="I264" s="49">
        <v>31064</v>
      </c>
      <c r="J264" s="56">
        <v>12000</v>
      </c>
      <c r="K264" s="54">
        <f>J264/H264</f>
        <v>0.476360604977968</v>
      </c>
      <c r="L264" s="54">
        <f>J264/I264</f>
        <v>0.386299253154777</v>
      </c>
    </row>
    <row r="265" s="30" customFormat="1" ht="20.25" customHeight="1" spans="1:12">
      <c r="A265" s="48" t="s">
        <v>336</v>
      </c>
      <c r="B265" s="49">
        <v>3552.72</v>
      </c>
      <c r="C265" s="49">
        <v>4750</v>
      </c>
      <c r="D265" s="56">
        <v>17622</v>
      </c>
      <c r="E265" s="54">
        <f>D265/B265</f>
        <v>4.96014321421334</v>
      </c>
      <c r="F265" s="54">
        <f>D265/C265</f>
        <v>3.70989473684211</v>
      </c>
      <c r="G265" s="51" t="s">
        <v>337</v>
      </c>
      <c r="H265" s="49"/>
      <c r="I265" s="55"/>
      <c r="J265" s="49">
        <v>6306</v>
      </c>
      <c r="K265" s="54"/>
      <c r="L265" s="54"/>
    </row>
    <row r="266" s="30" customFormat="1" ht="20.25" customHeight="1" spans="1:12">
      <c r="A266" s="48" t="s">
        <v>338</v>
      </c>
      <c r="B266" s="49"/>
      <c r="C266" s="49">
        <v>7414</v>
      </c>
      <c r="D266" s="49"/>
      <c r="E266" s="50">
        <v>0</v>
      </c>
      <c r="F266" s="50">
        <v>0</v>
      </c>
      <c r="G266" s="51" t="s">
        <v>339</v>
      </c>
      <c r="H266" s="49"/>
      <c r="I266" s="49">
        <v>17622</v>
      </c>
      <c r="J266" s="49"/>
      <c r="K266" s="50">
        <v>0</v>
      </c>
      <c r="L266" s="54">
        <f>J266/I266</f>
        <v>0</v>
      </c>
    </row>
    <row r="267" s="30" customFormat="1" ht="20.25" customHeight="1" spans="1:12">
      <c r="A267" s="51" t="s">
        <v>340</v>
      </c>
      <c r="B267" s="49"/>
      <c r="C267" s="49"/>
      <c r="D267" s="49"/>
      <c r="E267" s="50">
        <v>0</v>
      </c>
      <c r="F267" s="50">
        <v>0</v>
      </c>
      <c r="G267" s="51" t="s">
        <v>341</v>
      </c>
      <c r="H267" s="49">
        <v>1740</v>
      </c>
      <c r="I267" s="71">
        <v>1740</v>
      </c>
      <c r="J267" s="49">
        <v>1451.3</v>
      </c>
      <c r="K267" s="50">
        <v>0</v>
      </c>
      <c r="L267" s="50">
        <v>0</v>
      </c>
    </row>
    <row r="268" s="30" customFormat="1" ht="20.25" customHeight="1" spans="1:12">
      <c r="A268" s="48" t="s">
        <v>342</v>
      </c>
      <c r="B268" s="49"/>
      <c r="C268" s="49"/>
      <c r="D268" s="49"/>
      <c r="E268" s="50">
        <v>0</v>
      </c>
      <c r="F268" s="50">
        <v>0</v>
      </c>
      <c r="G268" s="51" t="s">
        <v>343</v>
      </c>
      <c r="H268" s="49"/>
      <c r="I268" s="55"/>
      <c r="J268" s="49"/>
      <c r="K268" s="50">
        <v>0</v>
      </c>
      <c r="L268" s="50">
        <v>0</v>
      </c>
    </row>
    <row r="269" s="30" customFormat="1" ht="20.25" customHeight="1" spans="1:12">
      <c r="A269" s="48" t="s">
        <v>344</v>
      </c>
      <c r="B269" s="49"/>
      <c r="C269" s="71">
        <v>133647.5</v>
      </c>
      <c r="D269" s="49"/>
      <c r="E269" s="50">
        <v>0</v>
      </c>
      <c r="F269" s="50">
        <v>0</v>
      </c>
      <c r="G269" s="51" t="s">
        <v>345</v>
      </c>
      <c r="H269" s="49"/>
      <c r="I269" s="49">
        <v>109351.5</v>
      </c>
      <c r="J269" s="49"/>
      <c r="K269" s="50">
        <v>0</v>
      </c>
      <c r="L269" s="50">
        <v>0</v>
      </c>
    </row>
    <row r="270" s="30" customFormat="1" ht="20.25" customHeight="1" spans="1:12">
      <c r="A270" s="48"/>
      <c r="B270" s="49"/>
      <c r="C270" s="49"/>
      <c r="D270" s="49"/>
      <c r="E270" s="50">
        <v>0</v>
      </c>
      <c r="F270" s="50">
        <v>0</v>
      </c>
      <c r="G270" s="51"/>
      <c r="H270" s="49"/>
      <c r="I270" s="49"/>
      <c r="J270" s="49"/>
      <c r="K270" s="50">
        <v>0</v>
      </c>
      <c r="L270" s="50">
        <v>0</v>
      </c>
    </row>
    <row r="271" s="30" customFormat="1" ht="20.25" customHeight="1" spans="1:12">
      <c r="A271" s="48"/>
      <c r="B271" s="49"/>
      <c r="C271" s="49"/>
      <c r="D271" s="49"/>
      <c r="E271" s="50">
        <v>0</v>
      </c>
      <c r="F271" s="50">
        <v>0</v>
      </c>
      <c r="G271" s="51"/>
      <c r="H271" s="49"/>
      <c r="I271" s="49"/>
      <c r="J271" s="49"/>
      <c r="K271" s="50">
        <v>0</v>
      </c>
      <c r="L271" s="50">
        <v>0</v>
      </c>
    </row>
    <row r="272" s="30" customFormat="1" ht="16.5" customHeight="1" spans="1:12">
      <c r="A272" s="48"/>
      <c r="B272" s="49"/>
      <c r="C272" s="49"/>
      <c r="D272" s="49"/>
      <c r="E272" s="50">
        <v>0</v>
      </c>
      <c r="F272" s="50">
        <v>0</v>
      </c>
      <c r="G272" s="51"/>
      <c r="H272" s="49"/>
      <c r="I272" s="49"/>
      <c r="J272" s="49"/>
      <c r="K272" s="50">
        <v>0</v>
      </c>
      <c r="L272" s="50">
        <v>0</v>
      </c>
    </row>
    <row r="273" s="30" customFormat="1" ht="20.25" customHeight="1" spans="1:12">
      <c r="A273" s="48"/>
      <c r="B273" s="49"/>
      <c r="C273" s="49"/>
      <c r="D273" s="49"/>
      <c r="E273" s="50">
        <v>0</v>
      </c>
      <c r="F273" s="50">
        <v>0</v>
      </c>
      <c r="G273" s="51"/>
      <c r="H273" s="49"/>
      <c r="I273" s="49"/>
      <c r="J273" s="49"/>
      <c r="K273" s="50">
        <v>0</v>
      </c>
      <c r="L273" s="50">
        <v>0</v>
      </c>
    </row>
    <row r="274" s="30" customFormat="1" ht="20.25" customHeight="1" spans="1:12">
      <c r="A274" s="65" t="s">
        <v>346</v>
      </c>
      <c r="B274" s="66">
        <f>B261+B262</f>
        <v>73552.72</v>
      </c>
      <c r="C274" s="66">
        <f>C261+C262</f>
        <v>434304.5</v>
      </c>
      <c r="D274" s="66">
        <f>D261+D262</f>
        <v>84722</v>
      </c>
      <c r="E274" s="67">
        <f>D274/B274</f>
        <v>1.15185407147418</v>
      </c>
      <c r="F274" s="67">
        <f>D274/C274</f>
        <v>0.195075114349494</v>
      </c>
      <c r="G274" s="68" t="s">
        <v>347</v>
      </c>
      <c r="H274" s="66">
        <f>H261+H262</f>
        <v>73552.72</v>
      </c>
      <c r="I274" s="66">
        <f>I261+I262</f>
        <v>434304.5</v>
      </c>
      <c r="J274" s="66">
        <f>J261+J262</f>
        <v>84722</v>
      </c>
      <c r="K274" s="67">
        <f>J274/H274</f>
        <v>1.15185407147417</v>
      </c>
      <c r="L274" s="67">
        <f>J274/I274</f>
        <v>0.195075114349494</v>
      </c>
    </row>
  </sheetData>
  <autoFilter xmlns:etc="http://www.wps.cn/officeDocument/2017/etCustomData" ref="A6:L274" etc:filterBottomFollowUsedRange="0">
    <extLst/>
  </autoFilter>
  <mergeCells count="11">
    <mergeCell ref="A2:L2"/>
    <mergeCell ref="A4:F4"/>
    <mergeCell ref="G4:L4"/>
    <mergeCell ref="D5:F5"/>
    <mergeCell ref="J5:L5"/>
    <mergeCell ref="A5:A6"/>
    <mergeCell ref="B5:B6"/>
    <mergeCell ref="C5:C6"/>
    <mergeCell ref="G5:G6"/>
    <mergeCell ref="H5:H6"/>
    <mergeCell ref="I5:I6"/>
  </mergeCells>
  <dataValidations count="1">
    <dataValidation type="decimal" operator="between" allowBlank="1" showInputMessage="1" showErrorMessage="1" sqref="H106:H107">
      <formula1>-99999999999999</formula1>
      <formula2>99999999999999</formula2>
    </dataValidation>
  </dataValidations>
  <pageMargins left="0.75" right="0.75" top="0.590277777777778" bottom="0.66875" header="0.5" footer="0.5"/>
  <pageSetup paperSize="9" scale="6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zoomScalePageLayoutView="70" workbookViewId="0">
      <selection activeCell="E4" sqref="E4"/>
    </sheetView>
  </sheetViews>
  <sheetFormatPr defaultColWidth="9" defaultRowHeight="14.25"/>
  <cols>
    <col min="1" max="1" width="14.6333333333333" style="13" customWidth="1"/>
    <col min="2" max="8" width="14.6333333333333" style="2" customWidth="1"/>
    <col min="9" max="9" width="11.55" style="2"/>
    <col min="10" max="16384" width="9" style="2"/>
  </cols>
  <sheetData>
    <row r="1" s="2" customFormat="1" ht="19.5" spans="1:1">
      <c r="A1" s="14" t="s">
        <v>348</v>
      </c>
    </row>
    <row r="2" ht="25.5" spans="1:10">
      <c r="A2" s="15" t="s">
        <v>349</v>
      </c>
      <c r="B2" s="15"/>
      <c r="C2" s="15"/>
      <c r="D2" s="15"/>
      <c r="E2" s="15"/>
      <c r="F2" s="15"/>
      <c r="G2" s="15"/>
      <c r="H2" s="15"/>
      <c r="I2" s="15"/>
      <c r="J2" s="15"/>
    </row>
    <row r="3" ht="15" spans="1:10">
      <c r="A3" s="16" t="s">
        <v>2</v>
      </c>
      <c r="B3" s="17"/>
      <c r="C3" s="18" t="s">
        <v>160</v>
      </c>
      <c r="D3" s="18" t="s">
        <v>160</v>
      </c>
      <c r="E3" s="18" t="s">
        <v>160</v>
      </c>
      <c r="F3" s="18" t="s">
        <v>160</v>
      </c>
      <c r="G3" s="19" t="s">
        <v>160</v>
      </c>
      <c r="H3" s="20" t="s">
        <v>3</v>
      </c>
      <c r="I3" s="20"/>
      <c r="J3" s="20"/>
    </row>
    <row r="4" ht="42" customHeight="1" spans="1:10">
      <c r="A4" s="21" t="s">
        <v>4</v>
      </c>
      <c r="B4" s="22" t="s">
        <v>350</v>
      </c>
      <c r="C4" s="21" t="s">
        <v>351</v>
      </c>
      <c r="D4" s="21" t="s">
        <v>352</v>
      </c>
      <c r="E4" s="22" t="s">
        <v>353</v>
      </c>
      <c r="F4" s="21" t="s">
        <v>354</v>
      </c>
      <c r="G4" s="21" t="s">
        <v>355</v>
      </c>
      <c r="H4" s="21" t="s">
        <v>356</v>
      </c>
      <c r="I4" s="21" t="s">
        <v>357</v>
      </c>
      <c r="J4" s="21" t="s">
        <v>358</v>
      </c>
    </row>
    <row r="5" ht="21" customHeight="1" spans="1:10">
      <c r="A5" s="21" t="s">
        <v>359</v>
      </c>
      <c r="B5" s="21" t="s">
        <v>360</v>
      </c>
      <c r="C5" s="21" t="s">
        <v>361</v>
      </c>
      <c r="D5" s="21" t="s">
        <v>362</v>
      </c>
      <c r="E5" s="21" t="s">
        <v>363</v>
      </c>
      <c r="F5" s="21" t="s">
        <v>364</v>
      </c>
      <c r="G5" s="21" t="s">
        <v>365</v>
      </c>
      <c r="H5" s="21" t="s">
        <v>366</v>
      </c>
      <c r="I5" s="21" t="s">
        <v>367</v>
      </c>
      <c r="J5" s="21" t="s">
        <v>368</v>
      </c>
    </row>
    <row r="6" ht="25" customHeight="1" spans="1:10">
      <c r="A6" s="23" t="s">
        <v>369</v>
      </c>
      <c r="B6" s="24" t="s">
        <v>160</v>
      </c>
      <c r="C6" s="24" t="s">
        <v>160</v>
      </c>
      <c r="D6" s="24" t="s">
        <v>160</v>
      </c>
      <c r="E6" s="24" t="s">
        <v>160</v>
      </c>
      <c r="F6" s="24"/>
      <c r="G6" s="23">
        <f>SUM(G7:G14)</f>
        <v>28.405198</v>
      </c>
      <c r="H6" s="23">
        <f>SUM(H7:H14)</f>
        <v>66753.42</v>
      </c>
      <c r="I6" s="29"/>
      <c r="J6" s="29"/>
    </row>
    <row r="7" ht="45" customHeight="1" spans="1:10">
      <c r="A7" s="25">
        <v>1</v>
      </c>
      <c r="B7" s="25" t="s">
        <v>370</v>
      </c>
      <c r="C7" s="25" t="s">
        <v>371</v>
      </c>
      <c r="D7" s="87" t="s">
        <v>372</v>
      </c>
      <c r="E7" s="25" t="s">
        <v>373</v>
      </c>
      <c r="F7" s="25" t="s">
        <v>374</v>
      </c>
      <c r="G7" s="25">
        <v>0.206934</v>
      </c>
      <c r="H7" s="25">
        <v>2090.03</v>
      </c>
      <c r="I7" s="25">
        <v>6.59</v>
      </c>
      <c r="J7" s="25"/>
    </row>
    <row r="8" ht="45" customHeight="1" spans="1:10">
      <c r="A8" s="25">
        <v>2</v>
      </c>
      <c r="B8" s="25" t="s">
        <v>375</v>
      </c>
      <c r="C8" s="25" t="s">
        <v>376</v>
      </c>
      <c r="D8" s="87" t="s">
        <v>377</v>
      </c>
      <c r="E8" s="25" t="s">
        <v>378</v>
      </c>
      <c r="F8" s="25" t="s">
        <v>374</v>
      </c>
      <c r="G8" s="25">
        <v>2.234094</v>
      </c>
      <c r="H8" s="25">
        <v>3603.59</v>
      </c>
      <c r="I8" s="25" t="s">
        <v>379</v>
      </c>
      <c r="J8" s="25"/>
    </row>
    <row r="9" ht="45" customHeight="1" spans="1:10">
      <c r="A9" s="25">
        <v>3</v>
      </c>
      <c r="B9" s="25" t="s">
        <v>375</v>
      </c>
      <c r="C9" s="25" t="s">
        <v>380</v>
      </c>
      <c r="D9" s="25" t="s">
        <v>381</v>
      </c>
      <c r="E9" s="25" t="s">
        <v>382</v>
      </c>
      <c r="F9" s="25" t="s">
        <v>374</v>
      </c>
      <c r="G9" s="25">
        <v>4.574355</v>
      </c>
      <c r="H9" s="25">
        <v>17152.5</v>
      </c>
      <c r="I9" s="25">
        <v>3.1</v>
      </c>
      <c r="J9" s="25"/>
    </row>
    <row r="10" ht="45" customHeight="1" spans="1:10">
      <c r="A10" s="25">
        <v>4</v>
      </c>
      <c r="B10" s="25" t="s">
        <v>383</v>
      </c>
      <c r="C10" s="25" t="s">
        <v>384</v>
      </c>
      <c r="D10" s="25" t="s">
        <v>381</v>
      </c>
      <c r="E10" s="25" t="s">
        <v>385</v>
      </c>
      <c r="F10" s="25" t="s">
        <v>386</v>
      </c>
      <c r="G10" s="25">
        <v>1.61347</v>
      </c>
      <c r="H10" s="25">
        <v>9920</v>
      </c>
      <c r="I10" s="25">
        <v>2</v>
      </c>
      <c r="J10" s="25"/>
    </row>
    <row r="11" ht="45" customHeight="1" spans="1:10">
      <c r="A11" s="25">
        <v>5</v>
      </c>
      <c r="B11" s="25" t="s">
        <v>387</v>
      </c>
      <c r="C11" s="25" t="s">
        <v>388</v>
      </c>
      <c r="D11" s="25" t="s">
        <v>381</v>
      </c>
      <c r="E11" s="25" t="s">
        <v>389</v>
      </c>
      <c r="F11" s="25" t="s">
        <v>390</v>
      </c>
      <c r="G11" s="25">
        <v>13.858</v>
      </c>
      <c r="H11" s="25">
        <v>4782</v>
      </c>
      <c r="I11" s="25">
        <v>0.8</v>
      </c>
      <c r="J11" s="25"/>
    </row>
    <row r="12" ht="45" customHeight="1" spans="1:10">
      <c r="A12" s="25">
        <v>6</v>
      </c>
      <c r="B12" s="25" t="s">
        <v>391</v>
      </c>
      <c r="C12" s="25" t="s">
        <v>392</v>
      </c>
      <c r="D12" s="25" t="s">
        <v>381</v>
      </c>
      <c r="E12" s="25" t="s">
        <v>393</v>
      </c>
      <c r="F12" s="25" t="s">
        <v>374</v>
      </c>
      <c r="G12" s="25">
        <v>3.257645</v>
      </c>
      <c r="H12" s="25">
        <v>8794.8</v>
      </c>
      <c r="I12" s="25">
        <v>2.2</v>
      </c>
      <c r="J12" s="25"/>
    </row>
    <row r="13" ht="45" customHeight="1" spans="1:10">
      <c r="A13" s="25">
        <v>7</v>
      </c>
      <c r="B13" s="25" t="s">
        <v>375</v>
      </c>
      <c r="C13" s="25" t="s">
        <v>394</v>
      </c>
      <c r="D13" s="25" t="s">
        <v>381</v>
      </c>
      <c r="E13" s="25" t="s">
        <v>395</v>
      </c>
      <c r="F13" s="25" t="s">
        <v>386</v>
      </c>
      <c r="G13" s="25">
        <v>0.3661</v>
      </c>
      <c r="H13" s="25">
        <v>1479.5</v>
      </c>
      <c r="I13" s="25">
        <v>0.8</v>
      </c>
      <c r="J13" s="25"/>
    </row>
    <row r="14" ht="45" customHeight="1" spans="1:10">
      <c r="A14" s="25">
        <v>8</v>
      </c>
      <c r="B14" s="25" t="s">
        <v>375</v>
      </c>
      <c r="C14" s="25" t="s">
        <v>396</v>
      </c>
      <c r="D14" s="25" t="s">
        <v>381</v>
      </c>
      <c r="E14" s="25" t="s">
        <v>397</v>
      </c>
      <c r="F14" s="25" t="s">
        <v>374</v>
      </c>
      <c r="G14" s="25">
        <v>2.2946</v>
      </c>
      <c r="H14" s="25">
        <v>18931</v>
      </c>
      <c r="I14" s="25">
        <v>4</v>
      </c>
      <c r="J14" s="25"/>
    </row>
    <row r="15" ht="45" customHeight="1" spans="1:10">
      <c r="A15" s="26"/>
      <c r="B15" s="27"/>
      <c r="C15" s="28"/>
      <c r="D15" s="28"/>
      <c r="E15" s="26"/>
      <c r="F15" s="26"/>
      <c r="G15" s="25"/>
      <c r="H15" s="25"/>
      <c r="I15" s="26"/>
      <c r="J15" s="26"/>
    </row>
    <row r="16" ht="45" customHeight="1"/>
    <row r="17" ht="45" customHeight="1"/>
    <row r="18" ht="45" customHeight="1"/>
    <row r="19" ht="45" customHeight="1"/>
    <row r="20" ht="45" customHeight="1"/>
    <row r="21" ht="45" customHeight="1"/>
    <row r="22" ht="45" customHeight="1"/>
    <row r="23" ht="45" customHeight="1"/>
  </sheetData>
  <mergeCells count="3">
    <mergeCell ref="A2:J2"/>
    <mergeCell ref="A3:B3"/>
    <mergeCell ref="H3:J3"/>
  </mergeCells>
  <printOptions horizontalCentered="1"/>
  <pageMargins left="0.751388888888889" right="0.751388888888889" top="1" bottom="1" header="0.5" footer="0.5"/>
  <pageSetup paperSize="9" scale="76" fitToWidth="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B36" sqref="B36"/>
    </sheetView>
  </sheetViews>
  <sheetFormatPr defaultColWidth="9" defaultRowHeight="14.25" outlineLevelCol="2"/>
  <cols>
    <col min="1" max="1" width="6.13333333333333" style="1" customWidth="1"/>
    <col min="2" max="2" width="78.5" style="1" customWidth="1"/>
    <col min="3" max="3" width="16" style="1" customWidth="1"/>
    <col min="4" max="16384" width="9" style="1"/>
  </cols>
  <sheetData>
    <row r="1" s="1" customFormat="1" ht="19.5" spans="1:1">
      <c r="A1" s="3" t="s">
        <v>398</v>
      </c>
    </row>
    <row r="2" s="2" customFormat="1" spans="1:3">
      <c r="A2" s="4" t="s">
        <v>399</v>
      </c>
      <c r="B2" s="4"/>
      <c r="C2" s="4"/>
    </row>
    <row r="3" s="2" customFormat="1" spans="1:3">
      <c r="A3" s="4"/>
      <c r="B3" s="4"/>
      <c r="C3" s="4"/>
    </row>
    <row r="4" s="2" customFormat="1" spans="1:3">
      <c r="A4" s="5" t="s">
        <v>2</v>
      </c>
      <c r="B4" s="5"/>
      <c r="C4" s="6" t="s">
        <v>3</v>
      </c>
    </row>
    <row r="5" s="1" customFormat="1" spans="1:3">
      <c r="A5" s="7" t="s">
        <v>4</v>
      </c>
      <c r="B5" s="7" t="s">
        <v>5</v>
      </c>
      <c r="C5" s="8" t="s">
        <v>85</v>
      </c>
    </row>
    <row r="6" s="1" customFormat="1" ht="38" customHeight="1" spans="1:3">
      <c r="A6" s="7"/>
      <c r="B6" s="7"/>
      <c r="C6" s="9"/>
    </row>
    <row r="7" s="1" customFormat="1" ht="21" customHeight="1" spans="1:3">
      <c r="A7" s="10" t="s">
        <v>369</v>
      </c>
      <c r="B7" s="11"/>
      <c r="C7" s="12">
        <f>C8+C9</f>
        <v>12000</v>
      </c>
    </row>
    <row r="8" s="1" customFormat="1" ht="29" customHeight="1" spans="1:3">
      <c r="A8" s="7">
        <v>1</v>
      </c>
      <c r="B8" s="9" t="s">
        <v>400</v>
      </c>
      <c r="C8" s="12">
        <v>1200</v>
      </c>
    </row>
    <row r="9" s="1" customFormat="1" ht="35" customHeight="1" spans="1:3">
      <c r="A9" s="7">
        <v>2</v>
      </c>
      <c r="B9" s="9" t="s">
        <v>401</v>
      </c>
      <c r="C9" s="12">
        <v>10800</v>
      </c>
    </row>
  </sheetData>
  <mergeCells count="5">
    <mergeCell ref="A7:B7"/>
    <mergeCell ref="A5:A6"/>
    <mergeCell ref="B5:B6"/>
    <mergeCell ref="C5:C6"/>
    <mergeCell ref="A2:C3"/>
  </mergeCells>
  <printOptions horizontalCentered="1"/>
  <pageMargins left="0.751388888888889" right="0.751388888888889" top="1" bottom="1"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36" sqref="H3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2024年政府性基金预算收入完成情况表</vt:lpstr>
      <vt:lpstr>2024年政府性基金预算支出完成情况表</vt:lpstr>
      <vt:lpstr>2025年政府性基金预算收支预算平衡表</vt:lpstr>
      <vt:lpstr>2025年政府性基金预算收入预计完成情况表</vt:lpstr>
      <vt:lpstr>西秀区2025年预计上解支出情况表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断尾的猫</cp:lastModifiedBy>
  <dcterms:created xsi:type="dcterms:W3CDTF">2022-03-04T07:25:00Z</dcterms:created>
  <dcterms:modified xsi:type="dcterms:W3CDTF">2025-08-19T07:05:10Z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1D4C637249CE4C8F90EEBA07083130A0_13</vt:lpwstr>
  </property>
  <property fmtid="{D5CDD505-2E9C-101B-9397-08002B2CF9AE}" pid="3" name="KSOProductBuildVer">
    <vt:lpwstr>2052-12.1.0.21915</vt:lpwstr>
  </property>
</Properties>
</file>