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2540" firstSheet="5" activeTab="5"/>
  </bookViews>
  <sheets>
    <sheet name="2022年一般公共预算收入完成情况表" sheetId="1" r:id="rId1"/>
    <sheet name="2022年一般公共预算支出完成情况表" sheetId="2" r:id="rId2"/>
    <sheet name="2023年一般公共预算收入预计完成情况表" sheetId="3" r:id="rId3"/>
    <sheet name="2023年一般公共预算收支总表" sheetId="4" r:id="rId4"/>
    <sheet name="2023年一般公共预算收支明细表" sheetId="5" r:id="rId5"/>
    <sheet name="2023年一般公共预算上级转移支付收入预计完成情况表" sheetId="6" r:id="rId6"/>
    <sheet name="2023年一般公共预算支出预计完成情况表" sheetId="7" r:id="rId7"/>
    <sheet name="西秀区2023年预计上解支出情况表" sheetId="8" r:id="rId8"/>
    <sheet name="2023年一般公共预算支出经济分类表" sheetId="9" r:id="rId9"/>
    <sheet name="20232年债务还本付息预算表" sheetId="10" r:id="rId10"/>
  </sheets>
  <definedNames>
    <definedName name="_xlnm._FilterDatabase" localSheetId="1" hidden="1">'2022年一般公共预算支出完成情况表'!$A$7:$F$147</definedName>
    <definedName name="_xlnm._FilterDatabase" localSheetId="5" hidden="1">'2023年一般公共预算上级转移支付收入预计完成情况表'!$5:$116</definedName>
    <definedName name="_xlnm._FilterDatabase" localSheetId="6" hidden="1">'2023年一般公共预算支出预计完成情况表'!$A$5:$C$302</definedName>
    <definedName name="_xlnm._FilterDatabase" localSheetId="8" hidden="1">'2023年一般公共预算支出经济分类表'!$A$6:$R$33</definedName>
    <definedName name="_xlnm.Print_Area" localSheetId="5">'2023年一般公共预算上级转移支付收入预计完成情况表'!$A$1:$I$116</definedName>
    <definedName name="_xlnm.Print_Area" localSheetId="6">'2023年一般公共预算支出预计完成情况表'!$A$1:$J$302</definedName>
    <definedName name="_xlnm.Print_Titles" localSheetId="5">'2023年一般公共预算上级转移支付收入预计完成情况表'!$4:$4</definedName>
    <definedName name="_xlnm.Print_Titles" localSheetId="6">'2023年一般公共预算支出预计完成情况表'!$4:$4</definedName>
  </definedNames>
  <calcPr calcId="144525"/>
</workbook>
</file>

<file path=xl/comments1.xml><?xml version="1.0" encoding="utf-8"?>
<comments xmlns="http://schemas.openxmlformats.org/spreadsheetml/2006/main">
  <authors>
    <author>Administrator</author>
  </authors>
  <commentList>
    <comment ref="D9" authorId="0">
      <text>
        <r>
          <rPr>
            <sz val="9"/>
            <rFont val="宋体"/>
            <charset val="134"/>
          </rPr>
          <t>Administrator:
人社直接提供数据</t>
        </r>
      </text>
    </comment>
  </commentList>
</comments>
</file>

<file path=xl/comments2.xml><?xml version="1.0" encoding="utf-8"?>
<comments xmlns="http://schemas.openxmlformats.org/spreadsheetml/2006/main">
  <authors>
    <author>李倩</author>
    <author>dreamsummit</author>
    <author>Administrator</author>
  </authors>
  <commentList>
    <comment ref="A14" authorId="0">
      <text>
        <r>
          <rPr>
            <sz val="9"/>
            <rFont val="宋体"/>
            <charset val="134"/>
          </rPr>
          <t xml:space="preserve">市对非直管县区2015年前的净结算额，+为补助，-为上解。多为西秀区划转开发区。
</t>
        </r>
      </text>
    </comment>
    <comment ref="B15" authorId="1">
      <text>
        <r>
          <rPr>
            <sz val="9"/>
            <rFont val="宋体"/>
            <charset val="134"/>
          </rPr>
          <t xml:space="preserve">实为1069.45万元
</t>
        </r>
      </text>
    </comment>
    <comment ref="A18" authorId="0">
      <text>
        <r>
          <rPr>
            <sz val="9"/>
            <rFont val="宋体"/>
            <charset val="134"/>
          </rPr>
          <t>安市财综【2022】13号</t>
        </r>
      </text>
    </comment>
    <comment ref="A20" authorId="0">
      <text>
        <r>
          <rPr>
            <sz val="9"/>
            <rFont val="宋体"/>
            <charset val="134"/>
          </rPr>
          <t>安市财预【2007】195号</t>
        </r>
      </text>
    </comment>
    <comment ref="B22" authorId="2">
      <text>
        <r>
          <rPr>
            <sz val="9"/>
            <rFont val="宋体"/>
            <charset val="134"/>
          </rPr>
          <t>Administrator:
以2022年决算数预计</t>
        </r>
      </text>
    </comment>
    <comment ref="A24" authorId="0">
      <text>
        <r>
          <rPr>
            <sz val="9"/>
            <rFont val="宋体"/>
            <charset val="134"/>
          </rPr>
          <t xml:space="preserve">安市财建【2022】63号
</t>
        </r>
      </text>
    </comment>
  </commentList>
</comments>
</file>

<file path=xl/sharedStrings.xml><?xml version="1.0" encoding="utf-8"?>
<sst xmlns="http://schemas.openxmlformats.org/spreadsheetml/2006/main" count="1357" uniqueCount="820">
  <si>
    <t>附件1-1</t>
  </si>
  <si>
    <t>2022年一般公共预算收入完成情况表</t>
  </si>
  <si>
    <t>编制单位：西秀区财政局</t>
  </si>
  <si>
    <t>单位：万元</t>
  </si>
  <si>
    <t>序号</t>
  </si>
  <si>
    <t>科目名称</t>
  </si>
  <si>
    <t>2022年完成数</t>
  </si>
  <si>
    <t>与2021年完成数比较</t>
  </si>
  <si>
    <t>2021年完成数</t>
  </si>
  <si>
    <t>同比增长%</t>
  </si>
  <si>
    <t>同比增减额</t>
  </si>
  <si>
    <t>栏次</t>
  </si>
  <si>
    <t>4=5/3</t>
  </si>
  <si>
    <t>5=2-3</t>
  </si>
  <si>
    <t>一般公共预算收入合计</t>
  </si>
  <si>
    <t>一</t>
  </si>
  <si>
    <t>税收收入小计</t>
  </si>
  <si>
    <t>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</si>
  <si>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</si>
  <si>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</si>
  <si>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</si>
  <si>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</si>
  <si>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</si>
  <si>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</si>
  <si>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</si>
  <si>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</si>
  <si>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</si>
  <si>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</si>
  <si>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</si>
  <si>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</si>
  <si>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</si>
  <si>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</si>
  <si>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t>
  </si>
  <si>
    <t>非税收入小计</t>
  </si>
  <si>
    <t xml:space="preserve">    专项收入</t>
  </si>
  <si>
    <t xml:space="preserve">    行政事业性收费收入</t>
  </si>
  <si>
    <t xml:space="preserve">    罚没收入</t>
  </si>
  <si>
    <t xml:space="preserve">    国有资本经营收入</t>
  </si>
  <si>
    <t>-</t>
  </si>
  <si>
    <t xml:space="preserve">    国有资源(资产)有偿使用收入</t>
  </si>
  <si>
    <t xml:space="preserve">    政府住房基金收入</t>
  </si>
  <si>
    <t xml:space="preserve">    其他收入</t>
  </si>
  <si>
    <t>附件1-2</t>
  </si>
  <si>
    <t>2022年一般公共预算支出完成情况表</t>
  </si>
  <si>
    <t>科目编码</t>
  </si>
  <si>
    <t>一般公共预算支出合计</t>
  </si>
  <si>
    <t>201</t>
  </si>
  <si>
    <t xml:space="preserve">    一般公共服务支出</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</si>
  <si>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</si>
  <si>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</si>
  <si>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</si>
  <si>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</si>
  <si>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</si>
  <si>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</si>
  <si>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</si>
  <si>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人力资源事务</t>
  </si>
  <si>
    <t xml:space="preserve">  纪检监察事务</t>
  </si>
  <si>
    <t xml:space="preserve">  商贸事务</t>
  </si>
  <si>
    <t xml:space="preserve">  民族事务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</si>
  <si>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</si>
  <si>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</si>
  <si>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</si>
  <si>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</si>
  <si>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</si>
  <si>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</si>
  <si>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</si>
  <si>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市场监督管理事务</t>
  </si>
  <si>
    <t xml:space="preserve">  其他一般公共服务支出(款)</t>
  </si>
  <si>
    <t xml:space="preserve">  国防支出</t>
  </si>
  <si>
    <t xml:space="preserve">    国防动员</t>
  </si>
  <si>
    <t>其他国防支出(项)</t>
  </si>
  <si>
    <t>204</t>
  </si>
  <si>
    <t xml:space="preserve">    公共安全支出</t>
  </si>
  <si>
    <t xml:space="preserve">  武装警察部队(款)</t>
  </si>
  <si>
    <t xml:space="preserve">  公安</t>
  </si>
  <si>
    <t xml:space="preserve">  检察</t>
  </si>
  <si>
    <t xml:space="preserve">  法院</t>
  </si>
  <si>
    <t xml:space="preserve">  司法</t>
  </si>
  <si>
    <t xml:space="preserve">  其他公共安全支出(款)</t>
  </si>
  <si>
    <t>205</t>
  </si>
  <si>
    <t xml:space="preserve">    教育支出</t>
  </si>
  <si>
    <t xml:space="preserve">  教育管理事务</t>
  </si>
  <si>
    <t xml:space="preserve">  普通教育</t>
  </si>
  <si>
    <t xml:space="preserve">  职业教育</t>
  </si>
  <si>
    <t xml:space="preserve">  特殊教育</t>
  </si>
  <si>
    <t xml:space="preserve">  进修及培训</t>
  </si>
  <si>
    <t xml:space="preserve">  教育费附加安排的支出</t>
  </si>
  <si>
    <t xml:space="preserve">  其他教育支出(款)</t>
  </si>
  <si>
    <t>206</t>
  </si>
  <si>
    <t xml:space="preserve">    科学技术支出</t>
  </si>
  <si>
    <t xml:space="preserve">  科学技术管理事务</t>
  </si>
  <si>
    <t xml:space="preserve">  技术研究与开发</t>
  </si>
  <si>
    <t xml:space="preserve">  科学技术普及</t>
  </si>
  <si>
    <t xml:space="preserve">  其他科学技术支出(款)</t>
  </si>
  <si>
    <t>207</t>
  </si>
  <si>
    <t xml:space="preserve">    文化旅游体育与传媒支出</t>
  </si>
  <si>
    <t xml:space="preserve">  文化和旅游</t>
  </si>
  <si>
    <t xml:space="preserve">  文物</t>
  </si>
  <si>
    <t xml:space="preserve">  体育</t>
  </si>
  <si>
    <t xml:space="preserve">  新闻出版电影</t>
  </si>
  <si>
    <t xml:space="preserve">  广播电视</t>
  </si>
  <si>
    <t xml:space="preserve">  其他文化旅游体育与传媒支出(款)</t>
  </si>
  <si>
    <t>208</t>
  </si>
  <si>
    <t xml:space="preserve">    社会保障和就业支出</t>
  </si>
  <si>
    <t xml:space="preserve">  人力资源和社会保障管理事务</t>
  </si>
  <si>
    <t xml:space="preserve">  民政管理事务</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</si>
  <si>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</si>
  <si>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</si>
  <si>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</si>
  <si>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</si>
  <si>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</si>
  <si>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</si>
  <si>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</si>
  <si>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</si>
  <si>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</si>
  <si>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</si>
  <si>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</si>
  <si>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其他生活救助</t>
  </si>
  <si>
    <t xml:space="preserve">  财政对基本养老保险基金的补助</t>
  </si>
  <si>
    <t xml:space="preserve">  退役军人管理事务</t>
  </si>
  <si>
    <t xml:space="preserve">  财政代缴社会保险费支出</t>
  </si>
  <si>
    <t xml:space="preserve">  其他社会保障和就业支出(款)</t>
  </si>
  <si>
    <t>210</t>
  </si>
  <si>
    <t xml:space="preserve">    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</si>
  <si>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</si>
  <si>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</si>
  <si>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</si>
  <si>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</si>
  <si>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</si>
  <si>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</si>
  <si>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</si>
  <si>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</si>
  <si>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</si>
  <si>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</si>
  <si>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</si>
  <si>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老龄卫生健康事务(款)</t>
  </si>
  <si>
    <t xml:space="preserve">  其他卫生健康支出(款)</t>
  </si>
  <si>
    <t>211</t>
  </si>
  <si>
    <t xml:space="preserve">    节能环保支出</t>
  </si>
  <si>
    <t xml:space="preserve">  环境保护管理事务</t>
  </si>
  <si>
    <t xml:space="preserve">  污染防治</t>
  </si>
  <si>
    <t xml:space="preserve">  自然生态保护</t>
  </si>
  <si>
    <t xml:space="preserve">  天然林保护</t>
  </si>
  <si>
    <t xml:space="preserve">  退耕还林还草</t>
  </si>
  <si>
    <t xml:space="preserve">    风沙荒漠治理</t>
  </si>
  <si>
    <t xml:space="preserve">  可再生能源(款)</t>
  </si>
  <si>
    <t xml:space="preserve">  其他节能环保支出(款)</t>
  </si>
  <si>
    <t>212</t>
  </si>
  <si>
    <t xml:space="preserve">    城乡社区支出</t>
  </si>
  <si>
    <t xml:space="preserve">  城乡社区管理事务</t>
  </si>
  <si>
    <t xml:space="preserve">  城乡社区规划与管理(款)</t>
  </si>
  <si>
    <t xml:space="preserve">  城乡社区公共设施</t>
  </si>
  <si>
    <t xml:space="preserve">  城乡社区环境卫生(款)</t>
  </si>
  <si>
    <t xml:space="preserve">  其他城乡社区支出(款)</t>
  </si>
  <si>
    <t>213</t>
  </si>
  <si>
    <t xml:space="preserve">    农林水支出</t>
  </si>
  <si>
    <t xml:space="preserve">  农业农村</t>
  </si>
  <si>
    <t xml:space="preserve">  林业和草原</t>
  </si>
  <si>
    <t xml:space="preserve">  水利</t>
  </si>
  <si>
    <t xml:space="preserve">  扶贫</t>
  </si>
  <si>
    <t xml:space="preserve">  农村综合改革</t>
  </si>
  <si>
    <t xml:space="preserve">  普惠金融发展支出</t>
  </si>
  <si>
    <t xml:space="preserve">  其他农林水支出(款)</t>
  </si>
  <si>
    <t>214</t>
  </si>
  <si>
    <t xml:space="preserve">    交通运输支出</t>
  </si>
  <si>
    <t xml:space="preserve">  公路水路运输</t>
  </si>
  <si>
    <t xml:space="preserve">  铁路运输</t>
  </si>
  <si>
    <t xml:space="preserve">  车辆购置税支出</t>
  </si>
  <si>
    <t>215</t>
  </si>
  <si>
    <t xml:space="preserve">    资源勘探电力信息等支出</t>
  </si>
  <si>
    <t xml:space="preserve">  资源勘探开发</t>
  </si>
  <si>
    <t xml:space="preserve">  工业和信息产业监管</t>
  </si>
  <si>
    <t xml:space="preserve">  国有资产监管</t>
  </si>
  <si>
    <t xml:space="preserve">  支持中小企业发展和管理支出</t>
  </si>
  <si>
    <t>216</t>
  </si>
  <si>
    <t xml:space="preserve">    商业服务业等事务</t>
  </si>
  <si>
    <t xml:space="preserve">  商业流通事务</t>
  </si>
  <si>
    <t xml:space="preserve">    涉外发展服务支出</t>
  </si>
  <si>
    <t xml:space="preserve">  其他商业服务业等支出(款)</t>
  </si>
  <si>
    <t>217</t>
  </si>
  <si>
    <t xml:space="preserve">    金融支出</t>
  </si>
  <si>
    <t>220</t>
  </si>
  <si>
    <t xml:space="preserve">    自然资源海洋气象等支出</t>
  </si>
  <si>
    <t xml:space="preserve">  自然资源事务</t>
  </si>
  <si>
    <t xml:space="preserve">  气象事务</t>
  </si>
  <si>
    <t>221</t>
  </si>
  <si>
    <t xml:space="preserve">    住房保障支出</t>
  </si>
  <si>
    <t xml:space="preserve">  保障性安居工程支出</t>
  </si>
  <si>
    <t xml:space="preserve">  住房改革支出</t>
  </si>
  <si>
    <t>222</t>
  </si>
  <si>
    <t xml:space="preserve">    粮油物资储备等管理事务</t>
  </si>
  <si>
    <t>224</t>
  </si>
  <si>
    <t xml:space="preserve">    灾害防治及应急管理支出</t>
  </si>
  <si>
    <t xml:space="preserve">  应急管理事务</t>
  </si>
  <si>
    <t xml:space="preserve">  消防事务</t>
  </si>
  <si>
    <t xml:space="preserve">  煤矿安全</t>
  </si>
  <si>
    <t xml:space="preserve">  地震事务</t>
  </si>
  <si>
    <t xml:space="preserve">  自然灾害防治</t>
  </si>
  <si>
    <t xml:space="preserve">  自然灾害救灾及恢复重建支出</t>
  </si>
  <si>
    <t xml:space="preserve">  其他灾害防治及应急管理支出</t>
  </si>
  <si>
    <t>229</t>
  </si>
  <si>
    <t xml:space="preserve">    其他支出</t>
  </si>
  <si>
    <t>232</t>
  </si>
  <si>
    <t xml:space="preserve">    债务付息支出</t>
  </si>
  <si>
    <t>233</t>
  </si>
  <si>
    <t xml:space="preserve">    债务发行费用支出</t>
  </si>
  <si>
    <t>备注：按照“涉密”项目相关规定，已对涉密项目进行剔除</t>
  </si>
  <si>
    <t>附件1-3</t>
  </si>
  <si>
    <t>2023年一般公共预算收入预计完成情况表</t>
  </si>
  <si>
    <t>2023年预算数</t>
  </si>
  <si>
    <t>2023年预算数比2022年完成数增长%</t>
  </si>
  <si>
    <t>2023年预算数比2022年完成数增长额</t>
  </si>
  <si>
    <t>4=5/2</t>
  </si>
  <si>
    <t>5=3-2</t>
  </si>
  <si>
    <t>附件1-4</t>
  </si>
  <si>
    <t>2023年一般公共预算收支总表</t>
  </si>
  <si>
    <t>收入</t>
  </si>
  <si>
    <t>支出</t>
  </si>
  <si>
    <t>项目</t>
  </si>
  <si>
    <t>2022年预算数</t>
  </si>
  <si>
    <t>2022年执行数</t>
  </si>
  <si>
    <t>金额</t>
  </si>
  <si>
    <t>为2022年预算数%</t>
  </si>
  <si>
    <t>为2022年执行数%</t>
  </si>
  <si>
    <t>4=3/1</t>
  </si>
  <si>
    <t>5=3/2</t>
  </si>
  <si>
    <t>10=9/7</t>
  </si>
  <si>
    <t>11=9/8</t>
  </si>
  <si>
    <t>一、本级收入合计</t>
  </si>
  <si>
    <t>一、本级支出合计</t>
  </si>
  <si>
    <t>二、上级补助收入</t>
  </si>
  <si>
    <t>二、上解上级支出</t>
  </si>
  <si>
    <t>三、上年结余收入</t>
  </si>
  <si>
    <t>三、安排预算稳定调节基金</t>
  </si>
  <si>
    <t>四、调入资金</t>
  </si>
  <si>
    <t>四、地方政府一般债务还本支出</t>
  </si>
  <si>
    <t>五、地方政府一般债务转贷收入</t>
  </si>
  <si>
    <t>五、年终结余</t>
  </si>
  <si>
    <t>六、动用预算稳定调节基金</t>
  </si>
  <si>
    <t>六、调出资金</t>
  </si>
  <si>
    <t>收入总计</t>
  </si>
  <si>
    <t>支出总计</t>
  </si>
  <si>
    <t>备注：上级补助收入中的共同事权和专项收入是按照提前下达资金列入预算，因此收入和支出较上年完成数有所下降，待年中预算执行过程中，若存在较大变动，将按《预算法》相关规则进行预算调整事项。</t>
  </si>
  <si>
    <t>附件1-5</t>
  </si>
  <si>
    <t>2023年一般公共预算收支明细表</t>
  </si>
  <si>
    <t>单位:万元</t>
  </si>
  <si>
    <r>
      <rPr>
        <sz val="11"/>
        <rFont val="宋体"/>
        <charset val="134"/>
      </rPr>
      <t>预算科目</t>
    </r>
  </si>
  <si>
    <r>
      <rPr>
        <sz val="11"/>
        <rFont val="宋体"/>
        <charset val="134"/>
      </rPr>
      <t>预算数</t>
    </r>
  </si>
  <si>
    <r>
      <rPr>
        <sz val="11"/>
        <rFont val="宋体"/>
        <charset val="134"/>
      </rPr>
      <t>预算数（根据现有财力安排数）</t>
    </r>
  </si>
  <si>
    <r>
      <rPr>
        <sz val="11"/>
        <rFont val="宋体"/>
        <charset val="134"/>
      </rPr>
      <t>本级一般公共预算收入合计</t>
    </r>
  </si>
  <si>
    <r>
      <rPr>
        <sz val="11"/>
        <rFont val="宋体"/>
        <charset val="134"/>
      </rPr>
      <t>一、保工资支出</t>
    </r>
  </si>
  <si>
    <r>
      <rPr>
        <sz val="11"/>
        <rFont val="宋体"/>
        <charset val="134"/>
      </rPr>
      <t>上级补助收入</t>
    </r>
  </si>
  <si>
    <r>
      <rPr>
        <sz val="11"/>
        <rFont val="Times New Roman"/>
        <charset val="134"/>
      </rPr>
      <t xml:space="preserve">       </t>
    </r>
    <r>
      <rPr>
        <sz val="11"/>
        <rFont val="宋体"/>
        <charset val="134"/>
      </rPr>
      <t>在职人员经费</t>
    </r>
  </si>
  <si>
    <r>
      <rPr>
        <sz val="11"/>
        <rFont val="Times New Roman"/>
        <charset val="134"/>
      </rPr>
      <t xml:space="preserve">    1</t>
    </r>
    <r>
      <rPr>
        <sz val="11"/>
        <rFont val="宋体"/>
        <charset val="134"/>
      </rPr>
      <t>、增值税和消费税税收返还收入</t>
    </r>
  </si>
  <si>
    <r>
      <rPr>
        <sz val="11"/>
        <rFont val="Times New Roman"/>
        <charset val="134"/>
      </rPr>
      <t xml:space="preserve">       </t>
    </r>
    <r>
      <rPr>
        <sz val="11"/>
        <rFont val="宋体"/>
        <charset val="134"/>
      </rPr>
      <t>离退休经费</t>
    </r>
  </si>
  <si>
    <r>
      <rPr>
        <sz val="11"/>
        <rFont val="Times New Roman"/>
        <charset val="134"/>
      </rPr>
      <t xml:space="preserve">    2</t>
    </r>
    <r>
      <rPr>
        <sz val="11"/>
        <rFont val="宋体"/>
        <charset val="134"/>
      </rPr>
      <t>、均衡性转移支付收入</t>
    </r>
  </si>
  <si>
    <r>
      <rPr>
        <sz val="11"/>
        <rFont val="Times New Roman"/>
        <charset val="134"/>
      </rPr>
      <t xml:space="preserve">       </t>
    </r>
    <r>
      <rPr>
        <sz val="11"/>
        <rFont val="宋体"/>
        <charset val="134"/>
      </rPr>
      <t>弥补机关事业单位养老保险基金缺口</t>
    </r>
  </si>
  <si>
    <r>
      <rPr>
        <sz val="11"/>
        <rFont val="Times New Roman"/>
        <charset val="134"/>
      </rPr>
      <t xml:space="preserve">    3</t>
    </r>
    <r>
      <rPr>
        <sz val="11"/>
        <rFont val="宋体"/>
        <charset val="134"/>
      </rPr>
      <t>、县级基本财力保障机制奖补资金收入</t>
    </r>
  </si>
  <si>
    <r>
      <rPr>
        <sz val="11"/>
        <rFont val="Times New Roman"/>
        <charset val="134"/>
      </rPr>
      <t xml:space="preserve">       </t>
    </r>
    <r>
      <rPr>
        <sz val="11"/>
        <rFont val="宋体"/>
        <charset val="134"/>
      </rPr>
      <t>年金利息及虚转实财政补贴</t>
    </r>
  </si>
  <si>
    <r>
      <rPr>
        <sz val="11"/>
        <rFont val="Times New Roman"/>
        <charset val="134"/>
      </rPr>
      <t xml:space="preserve">    4</t>
    </r>
    <r>
      <rPr>
        <sz val="11"/>
        <rFont val="宋体"/>
        <charset val="134"/>
      </rPr>
      <t>、产粮（油）大县奖励资金收入</t>
    </r>
  </si>
  <si>
    <r>
      <rPr>
        <sz val="11"/>
        <rFont val="Times New Roman"/>
        <charset val="134"/>
      </rPr>
      <t xml:space="preserve">       </t>
    </r>
    <r>
      <rPr>
        <sz val="11"/>
        <rFont val="宋体"/>
        <charset val="134"/>
      </rPr>
      <t>遗属、离休干部遗孀困难补助</t>
    </r>
  </si>
  <si>
    <r>
      <rPr>
        <sz val="11"/>
        <rFont val="Times New Roman"/>
        <charset val="134"/>
      </rPr>
      <t xml:space="preserve">    5</t>
    </r>
    <r>
      <rPr>
        <sz val="11"/>
        <rFont val="宋体"/>
        <charset val="134"/>
      </rPr>
      <t>、重点生态功能区转移支付支出</t>
    </r>
  </si>
  <si>
    <r>
      <rPr>
        <sz val="11"/>
        <rFont val="Times New Roman"/>
        <charset val="134"/>
      </rPr>
      <t xml:space="preserve">    6</t>
    </r>
    <r>
      <rPr>
        <sz val="11"/>
        <rFont val="宋体"/>
        <charset val="134"/>
      </rPr>
      <t>、固定数额补助收入</t>
    </r>
  </si>
  <si>
    <r>
      <rPr>
        <sz val="11"/>
        <rFont val="Times New Roman"/>
        <charset val="134"/>
      </rPr>
      <t xml:space="preserve">    7</t>
    </r>
    <r>
      <rPr>
        <sz val="11"/>
        <rFont val="宋体"/>
        <charset val="134"/>
      </rPr>
      <t>、民族地区转移支付收入</t>
    </r>
  </si>
  <si>
    <r>
      <rPr>
        <sz val="11"/>
        <rFont val="宋体"/>
        <charset val="134"/>
      </rPr>
      <t>二、保运转支出</t>
    </r>
  </si>
  <si>
    <r>
      <rPr>
        <sz val="11"/>
        <rFont val="Times New Roman"/>
        <charset val="134"/>
      </rPr>
      <t xml:space="preserve">    8</t>
    </r>
    <r>
      <rPr>
        <sz val="11"/>
        <rFont val="宋体"/>
        <charset val="134"/>
      </rPr>
      <t>、结算补助</t>
    </r>
  </si>
  <si>
    <r>
      <rPr>
        <sz val="11"/>
        <rFont val="Times New Roman"/>
        <charset val="134"/>
      </rPr>
      <t xml:space="preserve">      </t>
    </r>
    <r>
      <rPr>
        <sz val="11"/>
        <rFont val="宋体"/>
        <charset val="134"/>
      </rPr>
      <t>定额公用经费</t>
    </r>
  </si>
  <si>
    <r>
      <rPr>
        <sz val="11"/>
        <rFont val="Times New Roman"/>
        <charset val="134"/>
      </rPr>
      <t xml:space="preserve">    9</t>
    </r>
    <r>
      <rPr>
        <sz val="11"/>
        <rFont val="宋体"/>
        <charset val="134"/>
      </rPr>
      <t>、贫困地区转移支付收入</t>
    </r>
  </si>
  <si>
    <r>
      <rPr>
        <sz val="11"/>
        <rFont val="Times New Roman"/>
        <charset val="134"/>
      </rPr>
      <t xml:space="preserve">      </t>
    </r>
    <r>
      <rPr>
        <sz val="11"/>
        <rFont val="宋体"/>
        <charset val="134"/>
      </rPr>
      <t>离休干部公用经费（电话和特需费）</t>
    </r>
  </si>
  <si>
    <r>
      <rPr>
        <sz val="11"/>
        <rFont val="Times New Roman"/>
        <charset val="134"/>
      </rPr>
      <t xml:space="preserve">    10</t>
    </r>
    <r>
      <rPr>
        <sz val="11"/>
        <rFont val="宋体"/>
        <charset val="134"/>
      </rPr>
      <t>、增值税留抵退税转移支付收入</t>
    </r>
  </si>
  <si>
    <r>
      <rPr>
        <sz val="11"/>
        <rFont val="Times New Roman"/>
        <charset val="134"/>
      </rPr>
      <t xml:space="preserve">      </t>
    </r>
    <r>
      <rPr>
        <sz val="11"/>
        <rFont val="宋体"/>
        <charset val="134"/>
      </rPr>
      <t>伙食补助费</t>
    </r>
  </si>
  <si>
    <r>
      <rPr>
        <sz val="11"/>
        <rFont val="Times New Roman"/>
        <charset val="134"/>
      </rPr>
      <t xml:space="preserve">    11</t>
    </r>
    <r>
      <rPr>
        <sz val="11"/>
        <rFont val="宋体"/>
        <charset val="134"/>
      </rPr>
      <t>、其他退税减税降费转移支付收入</t>
    </r>
  </si>
  <si>
    <r>
      <rPr>
        <sz val="11"/>
        <rFont val="Times New Roman"/>
        <charset val="134"/>
      </rPr>
      <t xml:space="preserve">      </t>
    </r>
    <r>
      <rPr>
        <sz val="11"/>
        <rFont val="宋体"/>
        <charset val="134"/>
      </rPr>
      <t>公务交通补贴</t>
    </r>
  </si>
  <si>
    <r>
      <rPr>
        <sz val="11"/>
        <rFont val="Times New Roman"/>
        <charset val="134"/>
      </rPr>
      <t xml:space="preserve"> </t>
    </r>
    <r>
      <rPr>
        <sz val="11"/>
        <color rgb="FF000000"/>
        <rFont val="Times New Roman"/>
        <charset val="134"/>
      </rPr>
      <t xml:space="preserve">   12</t>
    </r>
    <r>
      <rPr>
        <sz val="11"/>
        <color rgb="FF000000"/>
        <rFont val="宋体"/>
        <charset val="134"/>
      </rPr>
      <t>、共同事权转移支付</t>
    </r>
  </si>
  <si>
    <r>
      <rPr>
        <sz val="11"/>
        <rFont val="Times New Roman"/>
        <charset val="134"/>
      </rPr>
      <t xml:space="preserve">      </t>
    </r>
    <r>
      <rPr>
        <sz val="11"/>
        <rFont val="宋体"/>
        <charset val="134"/>
      </rPr>
      <t>公务用车运行维护费</t>
    </r>
  </si>
  <si>
    <r>
      <rPr>
        <sz val="11"/>
        <rFont val="宋体"/>
        <charset val="134"/>
      </rPr>
      <t>（一）公共安全共同财政事权转移支付收入</t>
    </r>
  </si>
  <si>
    <r>
      <rPr>
        <sz val="11"/>
        <rFont val="Times New Roman"/>
        <charset val="134"/>
      </rPr>
      <t xml:space="preserve">      </t>
    </r>
    <r>
      <rPr>
        <sz val="11"/>
        <rFont val="宋体"/>
        <charset val="134"/>
      </rPr>
      <t>福利费（计提</t>
    </r>
    <r>
      <rPr>
        <sz val="11"/>
        <rFont val="Times New Roman"/>
        <charset val="134"/>
      </rPr>
      <t>)</t>
    </r>
  </si>
  <si>
    <r>
      <rPr>
        <sz val="11"/>
        <rFont val="宋体"/>
        <charset val="134"/>
      </rPr>
      <t>（二）社会保障和就业共同财政事权转移支付收入</t>
    </r>
  </si>
  <si>
    <r>
      <rPr>
        <sz val="11"/>
        <rFont val="Times New Roman"/>
        <charset val="134"/>
      </rPr>
      <t xml:space="preserve">      </t>
    </r>
    <r>
      <rPr>
        <sz val="11"/>
        <rFont val="宋体"/>
        <charset val="134"/>
      </rPr>
      <t>工会经费（计提）</t>
    </r>
  </si>
  <si>
    <r>
      <rPr>
        <sz val="11"/>
        <rFont val="宋体"/>
        <charset val="134"/>
      </rPr>
      <t>（三）医疗卫生共同财政事权转移支付收入</t>
    </r>
  </si>
  <si>
    <r>
      <rPr>
        <sz val="11"/>
        <rFont val="Times New Roman"/>
        <charset val="134"/>
      </rPr>
      <t xml:space="preserve">      </t>
    </r>
    <r>
      <rPr>
        <sz val="11"/>
        <rFont val="宋体"/>
        <charset val="134"/>
      </rPr>
      <t>教育系统办公费</t>
    </r>
  </si>
  <si>
    <r>
      <rPr>
        <sz val="11"/>
        <rFont val="宋体"/>
        <charset val="134"/>
      </rPr>
      <t>（四）节能环保共同财政事权转移性支付收入</t>
    </r>
  </si>
  <si>
    <r>
      <rPr>
        <sz val="11"/>
        <rFont val="Times New Roman"/>
        <charset val="134"/>
      </rPr>
      <t xml:space="preserve">      </t>
    </r>
    <r>
      <rPr>
        <sz val="11"/>
        <rFont val="宋体"/>
        <charset val="134"/>
      </rPr>
      <t>残疾人就业保障金</t>
    </r>
  </si>
  <si>
    <r>
      <rPr>
        <sz val="11"/>
        <rFont val="宋体"/>
        <charset val="134"/>
      </rPr>
      <t>（五）农林水共同财政事权转移支付收入</t>
    </r>
  </si>
  <si>
    <r>
      <rPr>
        <sz val="11"/>
        <rFont val="Times New Roman"/>
        <charset val="134"/>
      </rPr>
      <t xml:space="preserve">      </t>
    </r>
    <r>
      <rPr>
        <sz val="11"/>
        <rFont val="宋体"/>
        <charset val="134"/>
      </rPr>
      <t>其他交通费用</t>
    </r>
  </si>
  <si>
    <r>
      <rPr>
        <sz val="11"/>
        <rFont val="宋体"/>
        <charset val="134"/>
      </rPr>
      <t>（六）住房保障共同财政事权转移支付收入</t>
    </r>
  </si>
  <si>
    <r>
      <rPr>
        <sz val="11"/>
        <rFont val="宋体"/>
        <charset val="134"/>
      </rPr>
      <t>三、保民生支出</t>
    </r>
  </si>
  <si>
    <r>
      <rPr>
        <sz val="11"/>
        <rFont val="Times New Roman"/>
        <charset val="134"/>
      </rPr>
      <t xml:space="preserve">    13</t>
    </r>
    <r>
      <rPr>
        <sz val="11"/>
        <rFont val="宋体"/>
        <charset val="134"/>
      </rPr>
      <t>、专项转移支付</t>
    </r>
  </si>
  <si>
    <r>
      <rPr>
        <sz val="11"/>
        <rFont val="Times New Roman"/>
        <charset val="134"/>
      </rPr>
      <t xml:space="preserve">      </t>
    </r>
    <r>
      <rPr>
        <sz val="11"/>
        <rFont val="宋体"/>
        <charset val="134"/>
      </rPr>
      <t>中央</t>
    </r>
    <r>
      <rPr>
        <sz val="11"/>
        <rFont val="Times New Roman"/>
        <charset val="134"/>
      </rPr>
      <t>“</t>
    </r>
    <r>
      <rPr>
        <sz val="11"/>
        <rFont val="宋体"/>
        <charset val="134"/>
      </rPr>
      <t>三保</t>
    </r>
    <r>
      <rPr>
        <sz val="11"/>
        <rFont val="Times New Roman"/>
        <charset val="134"/>
      </rPr>
      <t>”</t>
    </r>
    <r>
      <rPr>
        <sz val="11"/>
        <rFont val="宋体"/>
        <charset val="134"/>
      </rPr>
      <t>－保基本民生</t>
    </r>
  </si>
  <si>
    <r>
      <rPr>
        <sz val="11"/>
        <rFont val="Times New Roman"/>
        <charset val="134"/>
      </rPr>
      <t xml:space="preserve">    14</t>
    </r>
    <r>
      <rPr>
        <sz val="11"/>
        <rFont val="宋体"/>
        <charset val="134"/>
      </rPr>
      <t>、结算补助</t>
    </r>
  </si>
  <si>
    <r>
      <rPr>
        <sz val="11"/>
        <rFont val="Times New Roman"/>
        <charset val="134"/>
      </rPr>
      <t xml:space="preserve">      </t>
    </r>
    <r>
      <rPr>
        <sz val="11"/>
        <rFont val="宋体"/>
        <charset val="134"/>
      </rPr>
      <t>省级</t>
    </r>
    <r>
      <rPr>
        <sz val="11"/>
        <rFont val="Times New Roman"/>
        <charset val="134"/>
      </rPr>
      <t>“</t>
    </r>
    <r>
      <rPr>
        <sz val="11"/>
        <rFont val="宋体"/>
        <charset val="134"/>
      </rPr>
      <t>三保</t>
    </r>
    <r>
      <rPr>
        <sz val="11"/>
        <rFont val="Times New Roman"/>
        <charset val="134"/>
      </rPr>
      <t>”</t>
    </r>
    <r>
      <rPr>
        <sz val="11"/>
        <rFont val="宋体"/>
        <charset val="134"/>
      </rPr>
      <t>－保基本民生</t>
    </r>
  </si>
  <si>
    <r>
      <rPr>
        <sz val="11"/>
        <rFont val="Times New Roman"/>
        <charset val="134"/>
      </rPr>
      <t xml:space="preserve">      </t>
    </r>
    <r>
      <rPr>
        <sz val="11"/>
        <rFont val="宋体"/>
        <charset val="134"/>
      </rPr>
      <t>中央和省级</t>
    </r>
    <r>
      <rPr>
        <sz val="11"/>
        <rFont val="Times New Roman"/>
        <charset val="134"/>
      </rPr>
      <t>“</t>
    </r>
    <r>
      <rPr>
        <sz val="11"/>
        <rFont val="宋体"/>
        <charset val="134"/>
      </rPr>
      <t>三保</t>
    </r>
    <r>
      <rPr>
        <sz val="11"/>
        <rFont val="Times New Roman"/>
        <charset val="134"/>
      </rPr>
      <t>”</t>
    </r>
    <r>
      <rPr>
        <sz val="11"/>
        <rFont val="宋体"/>
        <charset val="134"/>
      </rPr>
      <t>－临聘人员</t>
    </r>
  </si>
  <si>
    <r>
      <rPr>
        <sz val="11"/>
        <rFont val="Times New Roman"/>
        <charset val="134"/>
      </rPr>
      <t xml:space="preserve">      </t>
    </r>
    <r>
      <rPr>
        <sz val="11"/>
        <rFont val="宋体"/>
        <charset val="134"/>
      </rPr>
      <t>区级三保－基本民生（涉及人员）</t>
    </r>
  </si>
  <si>
    <r>
      <rPr>
        <sz val="11"/>
        <rFont val="Times New Roman"/>
        <charset val="134"/>
      </rPr>
      <t xml:space="preserve">      </t>
    </r>
    <r>
      <rPr>
        <sz val="11"/>
        <rFont val="宋体"/>
        <charset val="134"/>
      </rPr>
      <t>区级－其他工作专项经费（宗教经费）</t>
    </r>
  </si>
  <si>
    <r>
      <rPr>
        <sz val="11"/>
        <rFont val="宋体"/>
        <charset val="134"/>
      </rPr>
      <t>四、预留经费</t>
    </r>
  </si>
  <si>
    <r>
      <rPr>
        <sz val="11"/>
        <rFont val="Times New Roman"/>
        <charset val="134"/>
      </rPr>
      <t xml:space="preserve">      </t>
    </r>
    <r>
      <rPr>
        <sz val="11"/>
        <rFont val="宋体"/>
        <charset val="134"/>
      </rPr>
      <t>预留人员经费</t>
    </r>
  </si>
  <si>
    <r>
      <rPr>
        <sz val="11"/>
        <rFont val="Times New Roman"/>
        <charset val="134"/>
      </rPr>
      <t xml:space="preserve">      </t>
    </r>
    <r>
      <rPr>
        <sz val="11"/>
        <rFont val="宋体"/>
        <charset val="134"/>
      </rPr>
      <t>预留区委区政府重大决策部署</t>
    </r>
  </si>
  <si>
    <r>
      <rPr>
        <sz val="11"/>
        <rFont val="Times New Roman"/>
        <charset val="134"/>
      </rPr>
      <t xml:space="preserve">      </t>
    </r>
    <r>
      <rPr>
        <sz val="11"/>
        <rFont val="宋体"/>
        <charset val="134"/>
      </rPr>
      <t>工业发展基金预留经费</t>
    </r>
  </si>
  <si>
    <r>
      <rPr>
        <sz val="11"/>
        <rFont val="宋体"/>
        <charset val="134"/>
      </rPr>
      <t>五、其他刚性支出</t>
    </r>
  </si>
  <si>
    <r>
      <rPr>
        <sz val="11"/>
        <rFont val="Times New Roman"/>
        <charset val="134"/>
      </rPr>
      <t xml:space="preserve">      </t>
    </r>
    <r>
      <rPr>
        <sz val="11"/>
        <rFont val="宋体"/>
        <charset val="134"/>
      </rPr>
      <t>区委、区政府已安排项目</t>
    </r>
  </si>
  <si>
    <r>
      <rPr>
        <sz val="11"/>
        <rFont val="宋体"/>
        <charset val="134"/>
      </rPr>
      <t>债务</t>
    </r>
    <r>
      <rPr>
        <sz val="11"/>
        <rFont val="Times New Roman"/>
        <charset val="134"/>
      </rPr>
      <t>(</t>
    </r>
    <r>
      <rPr>
        <sz val="11"/>
        <rFont val="宋体"/>
        <charset val="134"/>
      </rPr>
      <t>转贷</t>
    </r>
    <r>
      <rPr>
        <sz val="11"/>
        <rFont val="Times New Roman"/>
        <charset val="134"/>
      </rPr>
      <t>)</t>
    </r>
    <r>
      <rPr>
        <sz val="11"/>
        <rFont val="宋体"/>
        <charset val="134"/>
      </rPr>
      <t>收入</t>
    </r>
  </si>
  <si>
    <r>
      <rPr>
        <sz val="11"/>
        <rFont val="宋体"/>
        <charset val="134"/>
      </rPr>
      <t>六、共同事权专项性支出</t>
    </r>
  </si>
  <si>
    <r>
      <rPr>
        <sz val="11"/>
        <rFont val="宋体"/>
        <charset val="134"/>
      </rPr>
      <t>上年结余</t>
    </r>
  </si>
  <si>
    <r>
      <rPr>
        <sz val="11"/>
        <rFont val="宋体"/>
        <charset val="134"/>
      </rPr>
      <t>七、专项转移支付</t>
    </r>
  </si>
  <si>
    <r>
      <rPr>
        <sz val="11"/>
        <rFont val="宋体"/>
        <charset val="134"/>
      </rPr>
      <t>动用预算稳定调节基金</t>
    </r>
  </si>
  <si>
    <r>
      <rPr>
        <sz val="11"/>
        <rFont val="宋体"/>
        <charset val="134"/>
      </rPr>
      <t>八、地方政府一般债务付息支出</t>
    </r>
  </si>
  <si>
    <r>
      <rPr>
        <sz val="11"/>
        <rFont val="宋体"/>
        <charset val="134"/>
      </rPr>
      <t>调入资金</t>
    </r>
    <r>
      <rPr>
        <sz val="11"/>
        <rFont val="Times New Roman"/>
        <charset val="134"/>
      </rPr>
      <t xml:space="preserve">     </t>
    </r>
  </si>
  <si>
    <r>
      <rPr>
        <sz val="11"/>
        <rFont val="宋体"/>
        <charset val="134"/>
      </rPr>
      <t>上解支出</t>
    </r>
  </si>
  <si>
    <r>
      <rPr>
        <sz val="11"/>
        <rFont val="Times New Roman"/>
        <charset val="134"/>
      </rPr>
      <t xml:space="preserve">  1.</t>
    </r>
    <r>
      <rPr>
        <sz val="11"/>
        <rFont val="宋体"/>
        <charset val="134"/>
      </rPr>
      <t>政府性基金调入</t>
    </r>
  </si>
  <si>
    <r>
      <rPr>
        <sz val="11"/>
        <rFont val="宋体"/>
        <charset val="134"/>
      </rPr>
      <t>年终结余</t>
    </r>
    <r>
      <rPr>
        <sz val="11"/>
        <rFont val="Times New Roman"/>
        <charset val="134"/>
      </rPr>
      <t xml:space="preserve">  </t>
    </r>
  </si>
  <si>
    <r>
      <rPr>
        <sz val="11"/>
        <rFont val="Times New Roman"/>
        <charset val="134"/>
      </rPr>
      <t xml:space="preserve">  2.</t>
    </r>
    <r>
      <rPr>
        <sz val="11"/>
        <rFont val="宋体"/>
        <charset val="134"/>
      </rPr>
      <t>国有资本经营调入</t>
    </r>
  </si>
  <si>
    <r>
      <rPr>
        <sz val="11"/>
        <rFont val="宋体"/>
        <charset val="134"/>
      </rPr>
      <t>安排预算稳定调节基金</t>
    </r>
  </si>
  <si>
    <r>
      <rPr>
        <sz val="11"/>
        <rFont val="Times New Roman"/>
        <charset val="134"/>
      </rPr>
      <t xml:space="preserve">  3.</t>
    </r>
    <r>
      <rPr>
        <sz val="11"/>
        <rFont val="宋体"/>
        <charset val="134"/>
      </rPr>
      <t>其他调入</t>
    </r>
  </si>
  <si>
    <r>
      <rPr>
        <sz val="11"/>
        <rFont val="宋体"/>
        <charset val="134"/>
      </rPr>
      <t>调出资金</t>
    </r>
  </si>
  <si>
    <r>
      <rPr>
        <sz val="11"/>
        <rFont val="宋体"/>
        <charset val="134"/>
      </rPr>
      <t>预备费</t>
    </r>
  </si>
  <si>
    <r>
      <rPr>
        <sz val="11"/>
        <rFont val="宋体"/>
        <charset val="134"/>
      </rPr>
      <t>收</t>
    </r>
    <r>
      <rPr>
        <sz val="11"/>
        <rFont val="Times New Roman"/>
        <charset val="134"/>
      </rPr>
      <t xml:space="preserve">  </t>
    </r>
    <r>
      <rPr>
        <sz val="11"/>
        <rFont val="宋体"/>
        <charset val="134"/>
      </rPr>
      <t>入</t>
    </r>
    <r>
      <rPr>
        <sz val="11"/>
        <rFont val="Times New Roman"/>
        <charset val="134"/>
      </rPr>
      <t xml:space="preserve">  </t>
    </r>
    <r>
      <rPr>
        <sz val="11"/>
        <rFont val="宋体"/>
        <charset val="134"/>
      </rPr>
      <t>总</t>
    </r>
    <r>
      <rPr>
        <sz val="11"/>
        <rFont val="Times New Roman"/>
        <charset val="134"/>
      </rPr>
      <t xml:space="preserve">  </t>
    </r>
    <r>
      <rPr>
        <sz val="11"/>
        <rFont val="宋体"/>
        <charset val="134"/>
      </rPr>
      <t>计</t>
    </r>
  </si>
  <si>
    <r>
      <rPr>
        <sz val="11"/>
        <rFont val="宋体"/>
        <charset val="134"/>
      </rPr>
      <t>支</t>
    </r>
    <r>
      <rPr>
        <sz val="11"/>
        <rFont val="Times New Roman"/>
        <charset val="134"/>
      </rPr>
      <t xml:space="preserve">  </t>
    </r>
    <r>
      <rPr>
        <sz val="11"/>
        <rFont val="宋体"/>
        <charset val="134"/>
      </rPr>
      <t>出</t>
    </r>
    <r>
      <rPr>
        <sz val="11"/>
        <rFont val="Times New Roman"/>
        <charset val="134"/>
      </rPr>
      <t xml:space="preserve">  </t>
    </r>
    <r>
      <rPr>
        <sz val="11"/>
        <rFont val="宋体"/>
        <charset val="134"/>
      </rPr>
      <t>总</t>
    </r>
    <r>
      <rPr>
        <sz val="11"/>
        <rFont val="Times New Roman"/>
        <charset val="134"/>
      </rPr>
      <t xml:space="preserve">  </t>
    </r>
    <r>
      <rPr>
        <sz val="11"/>
        <rFont val="宋体"/>
        <charset val="134"/>
      </rPr>
      <t>计</t>
    </r>
  </si>
  <si>
    <t>附件1-6</t>
  </si>
  <si>
    <t>2023年一般公共预算上级转移支付收入预计完成情况表</t>
  </si>
  <si>
    <t>西秀区财政局</t>
  </si>
  <si>
    <t>预算来源</t>
  </si>
  <si>
    <t>文件名称</t>
  </si>
  <si>
    <t>文号</t>
  </si>
  <si>
    <t>收入类型</t>
  </si>
  <si>
    <t>收入科目</t>
  </si>
  <si>
    <t>功能科目</t>
  </si>
  <si>
    <t>备注</t>
  </si>
  <si>
    <t>总计</t>
  </si>
  <si>
    <t>〔1100102〕所得税基数返还收入 汇总</t>
  </si>
  <si>
    <t>提前下达</t>
  </si>
  <si>
    <t>安顺市财政局关于提前下达2023年税收返还预算的通知</t>
  </si>
  <si>
    <t>安市财预〔2022〕164号</t>
  </si>
  <si>
    <t>上级一般转移支付</t>
  </si>
  <si>
    <t>〔1100102〕所得税基数返还收入</t>
  </si>
  <si>
    <t>〔2300102〕所得税基数返还支出</t>
  </si>
  <si>
    <t>对应黔财预〔2022〕208号-省财政厅关于提前下达2023年税收返还预算的通知</t>
  </si>
  <si>
    <t>〔1100104〕增值税税收返还收入 汇总</t>
  </si>
  <si>
    <t>〔1100104〕增值税税收返还收入</t>
  </si>
  <si>
    <t>〔2300104〕增值税税收返还支出</t>
  </si>
  <si>
    <t>〔1100105〕消费税税收返还收入 汇总</t>
  </si>
  <si>
    <t>〔1100105〕消费税税收返还收入</t>
  </si>
  <si>
    <t>〔2300105〕消费税税收返还支出</t>
  </si>
  <si>
    <t>〔1100106〕增值税“五五分享”税收返还收入 汇总</t>
  </si>
  <si>
    <t>〔1100106〕增值税“五五分享”税收返还收入</t>
  </si>
  <si>
    <t>〔2300106〕增值税“五五分享”税收返还支出</t>
  </si>
  <si>
    <t>〔1100202〕均衡性转移支付收入 汇总</t>
  </si>
  <si>
    <t>安顺市财政局关于提前下达2023年农业转移人口市民化奖励资金预算的通知</t>
  </si>
  <si>
    <t>安市财预〔2022〕159号</t>
  </si>
  <si>
    <t>〔1100202〕均衡性转移支付收入</t>
  </si>
  <si>
    <t>〔2300202〕均衡性转移支付支出</t>
  </si>
  <si>
    <t>对应黔财预〔2022〕201号-省财政厅关于提前下达2023年农业转移人口使命化奖励资金预算的通知</t>
  </si>
  <si>
    <t xml:space="preserve">安顺市财政局关于转下达省提前下达2023年均衡性转移支付预算的通知 </t>
  </si>
  <si>
    <t>安市财预〔2022〕168号</t>
  </si>
  <si>
    <t>对应黔财预〔2022〕204号-省财政厅关于提前下达2023年省对市县均衡性转移支付预算的通知</t>
  </si>
  <si>
    <t>〔1100207〕县级基本财力保障机制奖补资金收入 汇总</t>
  </si>
  <si>
    <t>关于提前下达2023年县级基本财力保障机制奖补资金的通知</t>
  </si>
  <si>
    <t>安市财预〔2022〕182号</t>
  </si>
  <si>
    <t>〔1100207〕县级基本财力保障机制奖补资金收入</t>
  </si>
  <si>
    <t>〔2300207〕县级基本财力保障机制奖补资金支出</t>
  </si>
  <si>
    <t>黔财预〔2022〕223号</t>
  </si>
  <si>
    <t>〔1100208〕结算补助收入 汇总</t>
  </si>
  <si>
    <t>省财政厅关于提前下达2023年度大学生志愿服务西部计划中央财政补助资金的通知</t>
  </si>
  <si>
    <t>黔财行〔2022〕51号</t>
  </si>
  <si>
    <t>〔1100208〕结算补助收入</t>
  </si>
  <si>
    <t>〔2012999〕其他群众团体事务支出</t>
  </si>
  <si>
    <t>〔1100225〕产粮（油）大县奖励资金收入 汇总</t>
  </si>
  <si>
    <t>省财政厅 省农业农村厅关于提前下达2023年产粮大县奖励资金的通知</t>
  </si>
  <si>
    <t>黔财建〔2022〕263号</t>
  </si>
  <si>
    <t>〔1100225〕产粮（油）大县奖励资金收入</t>
  </si>
  <si>
    <t>〔2220199〕其他粮油物资事务支出</t>
  </si>
  <si>
    <t>〔1100226〕重点生态功能区转移支付收入 汇总</t>
  </si>
  <si>
    <t>安顺市财政局关于转下达省提前下达2023年重点生态功能区转移支付预算的通知</t>
  </si>
  <si>
    <t>安市财预〔2022〕167号</t>
  </si>
  <si>
    <t>〔1100226〕重点生态功能区转移支付收入</t>
  </si>
  <si>
    <t>〔2300226〕重点生态功能区转移支付支出</t>
  </si>
  <si>
    <t>对应黔财预〔2022〕209号-省财政厅关于提前下达2023年重点生态功能区转移支付预算的通知</t>
  </si>
  <si>
    <t>〔1100227〕固定数额补助收入 汇总</t>
  </si>
  <si>
    <t>省财政厅关于提前下达2016年调资增支转移支付补助的通知</t>
  </si>
  <si>
    <t>黔财预〔2015〕94号</t>
  </si>
  <si>
    <t>〔1100227〕固定数额补助收入</t>
  </si>
  <si>
    <t>〔2300227〕固定数额补助支出</t>
  </si>
  <si>
    <t>参照2022年度</t>
  </si>
  <si>
    <t>关于下达省对市县固定数额补助（上解）基数的通知</t>
  </si>
  <si>
    <t>关于下达国有农（林）场税费改革转移支付补助基数的通知</t>
  </si>
  <si>
    <t>黔财基〔2018〕019号</t>
  </si>
  <si>
    <t>固定资产投资方向调节税暂停征收给予各县财力补助</t>
  </si>
  <si>
    <t>黔财预〔2003〕基数</t>
  </si>
  <si>
    <t>关于下达调整艰苦边远地区津贴标准补助资金的通知</t>
  </si>
  <si>
    <t>黔财综〔2018〕039号</t>
  </si>
  <si>
    <t>关于下达艰苦边远地区津贴补助资金的通知</t>
  </si>
  <si>
    <t>黔财综〔2014〕019号</t>
  </si>
  <si>
    <t>关于下达艰苦边远地区新增津贴补助资金的通知</t>
  </si>
  <si>
    <t>黔财综〔2016〕038号</t>
  </si>
  <si>
    <t>关于下达2021年村级组织运转经费的通知</t>
  </si>
  <si>
    <t>关于安排各地2012年年终一次性奖金转移支付补助的通知</t>
  </si>
  <si>
    <t>黔财预〔2011〕205号</t>
  </si>
  <si>
    <t>关于下达2007年农村税费改革转移支付补助资金的通知</t>
  </si>
  <si>
    <t>黔财预〔2007〕125号</t>
  </si>
  <si>
    <t>关于下达2007年农业税农业特产税征收政策调整后财政转移支付补助资金的通知</t>
  </si>
  <si>
    <t>黔财预〔2007〕124号</t>
  </si>
  <si>
    <t>关于安排各地2012年农村公共卫生与基层医疗卫生事业单位绩效工资转移支付资金</t>
  </si>
  <si>
    <t>黔财预〔2011〕203号</t>
  </si>
  <si>
    <t>省财政厅关于核定教育费附加和地方教育附加基数的通知</t>
  </si>
  <si>
    <t>黔财预〔2015〕108号</t>
  </si>
  <si>
    <t>关于下达2010年农村义务教育学校绩效工资转移支付资金的通知</t>
  </si>
  <si>
    <t>黔财预〔2010〕98号</t>
  </si>
  <si>
    <t>关于省对下历年定额结算补助统计情况的通知</t>
  </si>
  <si>
    <t>黔财预〔2016〕35号</t>
  </si>
  <si>
    <t>关于下达2015年度一般性转移支付民兵武器库职工补助费预算的通知</t>
  </si>
  <si>
    <t>黔财行〔2015〕110号</t>
  </si>
  <si>
    <t>关于下达2015年建国初期退休干部生活补助中央转移支付资金的通知</t>
  </si>
  <si>
    <t>黔财社〔2015〕122号</t>
  </si>
  <si>
    <t>2011年体制基数（市配、直管县单独）</t>
  </si>
  <si>
    <t>2013年确保年初平稳运行补助基数（市配、直管单独）</t>
  </si>
  <si>
    <t>〔1100229〕民族地区转移支付收入 汇总</t>
  </si>
  <si>
    <t>安顺市财政局关于转下达省提前下达2023年民族地区转移支付预算的通知</t>
  </si>
  <si>
    <t>安市财预〔2022〕169号</t>
  </si>
  <si>
    <t>〔1100229〕民族地区转移支付收入</t>
  </si>
  <si>
    <t>〔2300229〕民族地区转移支付支出</t>
  </si>
  <si>
    <t>对应黔财预〔2022〕203号-省财政厅关于提前下达2023年省对市县民族地区转移支付预算的通知</t>
  </si>
  <si>
    <t>〔1100231〕贫困地区转移支付收入 汇总</t>
  </si>
  <si>
    <t>关于提前下达2023年中央财政衔接推进乡村振兴（巩固拓展脱贫攻坚成果和乡村振兴任务）补助资金的通知</t>
  </si>
  <si>
    <t>黔财农〔2022〕202号</t>
  </si>
  <si>
    <t>〔1100231〕贫困地区转移支付收入</t>
  </si>
  <si>
    <t>〔2130505〕生产发展</t>
  </si>
  <si>
    <t>关于提前下达2023年中央财政衔接推进乡村振兴（少数民族发展任务）补助资金的通知</t>
  </si>
  <si>
    <t>黔财农〔2022〕203号</t>
  </si>
  <si>
    <t>〔2130599〕其他扶贫支出</t>
  </si>
  <si>
    <t>省财政厅关于提前下达2023年中央财政衔接推进乡村振兴（以工代赈任务）补助资金的通知</t>
  </si>
  <si>
    <t>黔财农〔2022〕204号</t>
  </si>
  <si>
    <t>〔2130504〕农村基础设施建设</t>
  </si>
  <si>
    <t>关于提前下达2023年中央财政衔接推进推进乡村振兴（欠发达国有林场巩固提升）补助资金的通知</t>
  </si>
  <si>
    <t>黔财农〔2022〕206号</t>
  </si>
  <si>
    <t>〔1100244〕公共安全共同财政事权转移支付收入 汇总</t>
  </si>
  <si>
    <t xml:space="preserve"> 省财政厅关于提前下达2023年中央和省级政法纪检监察转移支付资金的通知</t>
  </si>
  <si>
    <t>黔财行〔2022〕64号</t>
  </si>
  <si>
    <t>〔1100244〕公共安全共同财政事权转移支付收入</t>
  </si>
  <si>
    <t>〔204〕公共安全支出</t>
  </si>
  <si>
    <t>〔1100248〕社会保障和就业共同财政事权转移支付收入 汇总</t>
  </si>
  <si>
    <t>省财政厅关于提前下达2023年优抚对象补助经费预算（第二批）的通知</t>
  </si>
  <si>
    <t>黔财社〔2022〕147号</t>
  </si>
  <si>
    <t>〔1100248〕社会保障和就业共同财政事权转移支付收入</t>
  </si>
  <si>
    <t>〔20808〕抚恤</t>
  </si>
  <si>
    <t>省财政厅 省民政厅关于提前下达2023年省级困难群众救助补助资金预算的通知</t>
  </si>
  <si>
    <t>黔财社〔2022〕169号</t>
  </si>
  <si>
    <t>〔20819〕最低生活保障</t>
  </si>
  <si>
    <t>〔2082001〕临时救助支出</t>
  </si>
  <si>
    <t>关于提前下达2023年中央财政机关事业单位养老保险制度改革补助经费预算的通知</t>
  </si>
  <si>
    <t>黔财社〔2022〕150号</t>
  </si>
  <si>
    <t>〔2080507〕对机关事业单位基本养老保险基金的补助</t>
  </si>
  <si>
    <t>省财政厅关于提前下达2023年优抚对象补助经费预算〔第一批〕的通知</t>
  </si>
  <si>
    <t>黔财社〔2022〕187号</t>
  </si>
  <si>
    <t>关于提前下达2023年中央财政就业补助资金预算的通知</t>
  </si>
  <si>
    <t>黔财社〔2022〕149号</t>
  </si>
  <si>
    <t>〔20807〕就业补助</t>
  </si>
  <si>
    <t>〔2081001〕儿童福利</t>
  </si>
  <si>
    <t>〔20821〕特困人员救助供养</t>
  </si>
  <si>
    <t>省财政厅 省民政厅关于提前下达2023年中央财政困难群众救助补助资金预算的通知</t>
  </si>
  <si>
    <t>黔财社〔2022〕164号</t>
  </si>
  <si>
    <t>〔208〕社会保障和就业支出</t>
  </si>
  <si>
    <t>省财政厅 省退役军人事务厅关于提前下达2023年省级优抚对象慰问经费预算的通知</t>
  </si>
  <si>
    <t>黔财社〔2023〕3号</t>
  </si>
  <si>
    <t>〔2080899〕其他优抚支出</t>
  </si>
  <si>
    <t>〔1100249〕医疗卫生共同财政事权转移支付收入 汇总</t>
  </si>
  <si>
    <t>省财政厅关于提前下达2023年优抚对象医疗保障补助经费预算的通知</t>
  </si>
  <si>
    <t>黔财社〔2022〕146号</t>
  </si>
  <si>
    <t>〔1100249〕医疗卫生共同财政事权转移支付收入</t>
  </si>
  <si>
    <t>〔210〕卫生健康支出</t>
  </si>
  <si>
    <t>省财政厅  省卫生健康委关于提前下达2023年基本药物制度中央补助资金预算的通知</t>
  </si>
  <si>
    <t>黔财社〔2022〕155号</t>
  </si>
  <si>
    <t>〔2100399〕其他基层医疗卫生机构支出</t>
  </si>
  <si>
    <t>省财政厅  省卫生健康委关于提前下达2023年基本公共卫生服务中央补助资金预算的通知</t>
  </si>
  <si>
    <t>黔财社〔2022〕156号</t>
  </si>
  <si>
    <t>〔2100408〕基本公共卫生服务</t>
  </si>
  <si>
    <t>省财政厅  省卫生健康委关于提前下2023年医疗服务与保障能力提升〔公立医院综合改革〕省级补助资金的通知</t>
  </si>
  <si>
    <t>黔财社〔2022〕199号</t>
  </si>
  <si>
    <t>〔2100299〕其他公立医院支出</t>
  </si>
  <si>
    <t>省财政厅  省卫生健康委关于提前下达2023年医疗服务与保障能力提升〔医疗卫生机构能力建设〕中央补助资金预算的通知</t>
  </si>
  <si>
    <t>黔财社〔2022〕158号</t>
  </si>
  <si>
    <t xml:space="preserve">省财政厅 省卫生健康委关于提前下达2023年医疗服务与保障能力提升〔公立医院综合改革〕中央补助资金预算的通知 </t>
  </si>
  <si>
    <t>黔财社〔2022〕161号</t>
  </si>
  <si>
    <t>省财政厅  省卫生健康委关于提前下达2023年计划生育“四项制度”省级补助资金的通知</t>
  </si>
  <si>
    <t>黔财社〔2022〕202号</t>
  </si>
  <si>
    <t>〔2100717〕计划生育服务</t>
  </si>
  <si>
    <t>省财政厅 省卫生健康委关于提前下达2023年计划生育转移支付中央补助资金预算的通知</t>
  </si>
  <si>
    <t>黔财社〔2022〕157号</t>
  </si>
  <si>
    <t>省财政厅  省卫生健康委  省中医药局关于提前下达2023年医疗服务与保障能力提升〔卫生健康人才培养〕中央补助资金预算的通知</t>
  </si>
  <si>
    <t>黔财社〔2022〕159号</t>
  </si>
  <si>
    <t>〔2109999〕其他卫生健康支出</t>
  </si>
  <si>
    <t>省财政厅  省卫生健康委关于提前下达2023年基本药物制度省级补助资金预算的通知</t>
  </si>
  <si>
    <t>黔财社〔2022〕201号</t>
  </si>
  <si>
    <t>省财政厅  省卫生健康委关于提前下达2023年基本公共卫生服务省级补助资金的通知</t>
  </si>
  <si>
    <t>黔财社〔2022〕200号</t>
  </si>
  <si>
    <t>〔1100250〕节能环保共同财政事权转移性支付收入 汇总</t>
  </si>
  <si>
    <t>省财政厅 省林业局关于提前下达2023年中央林业草原生态保护恢复资金（生态护林员补助）的通知</t>
  </si>
  <si>
    <t>黔财资环〔2022〕136号</t>
  </si>
  <si>
    <t>〔1100250〕节能环保共同财政事权转移性支付收入</t>
  </si>
  <si>
    <t>〔2110501〕森林管护</t>
  </si>
  <si>
    <t>省财政厅 省林业局关于提前下达2023年中央林业草原生态保护恢复资金（国有国家级公益林补助）的通知</t>
  </si>
  <si>
    <t>黔财资环〔2022〕135号</t>
  </si>
  <si>
    <t>〔2110499〕其他自然生态保护支出</t>
  </si>
  <si>
    <t xml:space="preserve"> 省财政厅 省林业局关于提前下达2023年中央林业草原生态保护恢复资金〔森林保护修复支出〕的通知</t>
  </si>
  <si>
    <t>黔财资环〔2022〕134号</t>
  </si>
  <si>
    <t>〔2110502〕社会保险补助</t>
  </si>
  <si>
    <t>〔1100252〕农林水共同财政事权转移支付收入 汇总</t>
  </si>
  <si>
    <t>省财政厅省水利厅关于提前下达2023年中央水利发展资金（山洪灾害防治设施维修养护部分）</t>
  </si>
  <si>
    <t>黔财农〔2022〕224号</t>
  </si>
  <si>
    <t>〔1100252〕农林水共同财政事权转移支付收入</t>
  </si>
  <si>
    <t>〔2130306〕水利工程运行与维护</t>
  </si>
  <si>
    <t>省财政厅 省水利厅关于提前下达2023年中央水利发展资金（中小河流治理部分）预算的通知</t>
  </si>
  <si>
    <t>黔财农〔2022〕231号</t>
  </si>
  <si>
    <t>〔2130319〕江河湖库水系综合整治</t>
  </si>
  <si>
    <t>省财政厅省水利厅关于提前下达2023年中央水利发展资金（农村饮水工程维修养护部分）预算的通知</t>
  </si>
  <si>
    <t>黔财农〔2022〕222号</t>
  </si>
  <si>
    <t>省财政厅省水利厅关于提前下达2023年中央水利发展资金（山洪灾害防治部分）预算的通知</t>
  </si>
  <si>
    <t>黔财农〔2022〕223号</t>
  </si>
  <si>
    <t>〔2130314〕防汛</t>
  </si>
  <si>
    <t>省财政厅省农业农村厅关于提前下达2023年中央财政动物防疫等补助经费的通知</t>
  </si>
  <si>
    <t>黔财农〔2022〕215号</t>
  </si>
  <si>
    <t>〔2130108〕病虫害控制</t>
  </si>
  <si>
    <t>省财政厅省农业农村厅关于提前下达2023年中央财政农业资源及生态保护（耕地轮作试点、大豆玉米带状复合种植）补助资金的通知</t>
  </si>
  <si>
    <t>黔财农〔2022〕217号</t>
  </si>
  <si>
    <t>〔2130135〕农业资源保护修复与利用</t>
  </si>
  <si>
    <t>省财政厅省农业农村厅关于提前下达2023年中央财政农业生产发展（农机购置与应用补贴）补助资金的通知</t>
  </si>
  <si>
    <t>黔财农〔2022〕216号</t>
  </si>
  <si>
    <t>〔2130122〕农业生产发展</t>
  </si>
  <si>
    <t>省财政厅省农业农村厅关于提前下达2023年中央财政农业生产发展（耕地地力保护补贴）资金的通知</t>
  </si>
  <si>
    <t>黔财农〔2022〕220号</t>
  </si>
  <si>
    <t>省财政厅 省林业局关于提前下达2023年中央林业改革发展资金（非国有国家级公益林补助）的通知</t>
  </si>
  <si>
    <t>黔财资环〔2022〕143号</t>
  </si>
  <si>
    <t>〔2130209〕森林生态效益补偿</t>
  </si>
  <si>
    <t>省财政厅 省水利厅关于提前下达2023年中央水利发展资金〔水土流失综合治理部分〕预算的通知</t>
  </si>
  <si>
    <t>黔财农〔2022〕226号</t>
  </si>
  <si>
    <t>〔2130310〕水土保持</t>
  </si>
  <si>
    <t>省财政厅 省林业局关于提前下达2023年中央林业改革发展资金〔森林质量提升补助〕的通知</t>
  </si>
  <si>
    <t>黔财资环〔2022〕140号</t>
  </si>
  <si>
    <t>〔2130205〕森林资源培育</t>
  </si>
  <si>
    <t>省财政厅 省林业局关于提前下达2023年中央林业改革发展资金〔退耕还林补助〕的通知</t>
  </si>
  <si>
    <t>黔财资环〔2022〕137号</t>
  </si>
  <si>
    <t>〔2130299〕其他林业和草原支出</t>
  </si>
  <si>
    <t>省财政厅 省林业局关于提前下达2023年中央林业改革发展资金〔林业有害生物防治补助〕的通知</t>
  </si>
  <si>
    <t>黔财资环〔2022〕145号</t>
  </si>
  <si>
    <t>〔2130234〕林业草原防灾减灾</t>
  </si>
  <si>
    <t>省财政厅 省林业局关于提前下达2023年中央林业改革发展资金〔林草科技推广示范补助〕的通知</t>
  </si>
  <si>
    <t>黔财资环〔2022〕146号</t>
  </si>
  <si>
    <t>〔2130206〕技术推广与转化</t>
  </si>
  <si>
    <t>省财政厅 省林业局关于提前下达2023年中央林业改革发展资金〔上一轮政策到期退耕还生态林抚育补助〕的通知</t>
  </si>
  <si>
    <t>黔财资环〔2022〕139号</t>
  </si>
  <si>
    <t>〔1100258〕住房保障共同财政事权转移支付收入 汇总</t>
  </si>
  <si>
    <t>省财政厅关于提前下达2023年中央财政城镇保障性安居工程补助资金预算的通知</t>
  </si>
  <si>
    <t>黔财综〔2022〕74号</t>
  </si>
  <si>
    <t>〔1100258〕住房保障共同财政事权转移支付收入</t>
  </si>
  <si>
    <t>〔22101〕保障性安居工程支出</t>
  </si>
  <si>
    <t>〔1100296〕增值税留抵退税转移支付收入 汇总</t>
  </si>
  <si>
    <t>省财政厅关于提前下达第三批支持大中型等其他企业留抵退税专项资金的通知</t>
  </si>
  <si>
    <t>黔财预〔2022〕92号</t>
  </si>
  <si>
    <t>〔1100296〕增值税留抵退税转移支付收入</t>
  </si>
  <si>
    <t>〔2300296〕增值税留抵退税转移支付支出</t>
  </si>
  <si>
    <t>省财政厅关于第一次清算新出台留抵退税政策专项资金的通知</t>
  </si>
  <si>
    <t>黔财预〔2022〕120号</t>
  </si>
  <si>
    <t>〔1100297〕其他退税减税降费转移支付收入 汇总</t>
  </si>
  <si>
    <t>〔1100297〕其他退税减税降费转移支付收入</t>
  </si>
  <si>
    <t>〔2300297〕其他退税减税降费转移支付支出</t>
  </si>
  <si>
    <t>〔1100308〕社会保障和就业 汇总</t>
  </si>
  <si>
    <t>省财政厅 省民政厅关于提前下达2023年省级基层社会救助工作补助经费的通知</t>
  </si>
  <si>
    <t>黔财社〔2022〕170号</t>
  </si>
  <si>
    <t>专项转移支付收入</t>
  </si>
  <si>
    <t>〔1100308〕社会保障和就业</t>
  </si>
  <si>
    <t>〔2080299〕其他民政管理事务支出</t>
  </si>
  <si>
    <t>省财政厅 省民政厅 省残疾人联合会关于提前下达2023年省级残疾人补贴补助资金预算的通知</t>
  </si>
  <si>
    <t>黔财社〔2022〕180号</t>
  </si>
  <si>
    <t>〔2081107〕残疾人生活和护理补贴</t>
  </si>
  <si>
    <t>省财政厅 省民政厅关于提前下达2023年省级精简退职老职工定期定量救济费补助资金预算的通知</t>
  </si>
  <si>
    <t>黔财社〔2022〕171号</t>
  </si>
  <si>
    <t>〔2082502〕其他农村生活救助</t>
  </si>
  <si>
    <t>省财政厅 省民政厅关于提前下达2023年省级基层儿童关爱服务体系建设补助资金预算的通知</t>
  </si>
  <si>
    <t>黔财社〔2022〕190号</t>
  </si>
  <si>
    <t>省财政厅 省民政厅关于提前下达2023年省级百岁老人生活补助资金预算的通知</t>
  </si>
  <si>
    <t>黔财社〔2022〕181号</t>
  </si>
  <si>
    <t>〔2081002〕老年福利</t>
  </si>
  <si>
    <t>省财政厅 省民政厅关于提前下达2023年省级农村公益性公墓以奖代补资金的通知</t>
  </si>
  <si>
    <t>黔财社〔2022〕182号</t>
  </si>
  <si>
    <t>〔2081004〕殡葬</t>
  </si>
  <si>
    <t>〔1100310〕医疗健康 汇总</t>
  </si>
  <si>
    <t>省财政厅  省卫生健康委关于提前下达2023年重大传染病防控中央补助资金预算的通知</t>
  </si>
  <si>
    <t>黔财社〔2023〕162号</t>
  </si>
  <si>
    <t>〔1100310〕医疗健康</t>
  </si>
  <si>
    <t>〔2100409〕重大公共卫生服务</t>
  </si>
  <si>
    <t>〔1100313〕农林水 汇总</t>
  </si>
  <si>
    <t>省财政厅关于提前下达2023年中央农村综合改革转移支付（农村公益事业财政奖补和美丽乡村奖补）预算的通知</t>
  </si>
  <si>
    <t>黔财基〔2022〕19 号</t>
  </si>
  <si>
    <t>〔1100313〕农林水</t>
  </si>
  <si>
    <t>〔2130701〕对村级公益事业建设的补助</t>
  </si>
  <si>
    <t>备注：只将提前下达上级补助资金列入预算，因此上级补助收入与上年完成数相比差异较大，待年中预算执行过程中，若存在较大变动，将按《预算法》相关规则进行预算调整事项。</t>
  </si>
  <si>
    <t>附件1-7</t>
  </si>
  <si>
    <t>2023年一般公共预算支出预计完成情况表</t>
  </si>
  <si>
    <t>预算数</t>
  </si>
  <si>
    <t>一般公共预算支出</t>
  </si>
  <si>
    <t>一般公共服务支出</t>
  </si>
  <si>
    <t xml:space="preserve">    行政运行</t>
  </si>
  <si>
    <t xml:space="preserve">    事业运行</t>
  </si>
  <si>
    <t xml:space="preserve">    一般行政管理事务</t>
  </si>
  <si>
    <t xml:space="preserve">    机关服务</t>
  </si>
  <si>
    <t xml:space="preserve">    专项服务</t>
  </si>
  <si>
    <t xml:space="preserve">    专项业务及机关事务管理</t>
  </si>
  <si>
    <t xml:space="preserve">    政务公开审批</t>
  </si>
  <si>
    <t xml:space="preserve">    信访事务</t>
  </si>
  <si>
    <t xml:space="preserve">    参事事务</t>
  </si>
  <si>
    <t xml:space="preserve">    招商引资</t>
  </si>
  <si>
    <t xml:space="preserve">    工会事务</t>
  </si>
  <si>
    <t xml:space="preserve">    其他群众团体事务支出</t>
  </si>
  <si>
    <t xml:space="preserve">    其他宣传事务支出</t>
  </si>
  <si>
    <t xml:space="preserve">    宗教事务</t>
  </si>
  <si>
    <t xml:space="preserve">    市场主体管理</t>
  </si>
  <si>
    <t xml:space="preserve">    市场秩序执法</t>
  </si>
  <si>
    <t xml:space="preserve">    信息化建设</t>
  </si>
  <si>
    <t>国防支出</t>
  </si>
  <si>
    <t xml:space="preserve">  其他国防支出(款)</t>
  </si>
  <si>
    <t xml:space="preserve">    其他国防支出(项)</t>
  </si>
  <si>
    <t>公共安全支出</t>
  </si>
  <si>
    <t xml:space="preserve">    特别业务</t>
  </si>
  <si>
    <t xml:space="preserve">    其他公安支出</t>
  </si>
  <si>
    <t xml:space="preserve">    律师管理</t>
  </si>
  <si>
    <t>教育支出</t>
  </si>
  <si>
    <t xml:space="preserve">    学前教育</t>
  </si>
  <si>
    <t xml:space="preserve">    小学教育</t>
  </si>
  <si>
    <t xml:space="preserve">    初中教育</t>
  </si>
  <si>
    <t xml:space="preserve">    高中教育</t>
  </si>
  <si>
    <t xml:space="preserve">    中等职业教育</t>
  </si>
  <si>
    <t xml:space="preserve">    技校教育</t>
  </si>
  <si>
    <t xml:space="preserve">    特殊学校教育</t>
  </si>
  <si>
    <t xml:space="preserve">    工读学校教育</t>
  </si>
  <si>
    <t xml:space="preserve">    教师进修</t>
  </si>
  <si>
    <t xml:space="preserve">    干部教育</t>
  </si>
  <si>
    <t xml:space="preserve">    其他教育费附加安排的支出</t>
  </si>
  <si>
    <t xml:space="preserve">    其他教育支出(项)</t>
  </si>
  <si>
    <t>科学技术支出</t>
  </si>
  <si>
    <t xml:space="preserve">    机构运行</t>
  </si>
  <si>
    <t>文化旅游体育与传媒支出</t>
  </si>
  <si>
    <t xml:space="preserve">    群众文化</t>
  </si>
  <si>
    <t xml:space="preserve">    其他文化和旅游支出</t>
  </si>
  <si>
    <t>社会保障和就业支出</t>
  </si>
  <si>
    <t xml:space="preserve">    其他人力资源和社会保障管理事务支出</t>
  </si>
  <si>
    <t xml:space="preserve">    其他民政管理事务支出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</si>
  <si>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</si>
  <si>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</si>
  <si>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</si>
  <si>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</si>
  <si>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</si>
  <si>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</si>
  <si>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其他企业改革发展补助</t>
  </si>
  <si>
    <t xml:space="preserve">    社会保险补贴</t>
  </si>
  <si>
    <t xml:space="preserve">    公益性岗位补贴</t>
  </si>
  <si>
    <t xml:space="preserve">    其他就业补助支出</t>
  </si>
  <si>
    <t xml:space="preserve">    死亡抚恤</t>
  </si>
  <si>
    <t xml:space="preserve">    在乡复员、退伍军人生活补助</t>
  </si>
  <si>
    <t xml:space="preserve">    义务兵优待</t>
  </si>
  <si>
    <t xml:space="preserve">    其他优抚支出</t>
  </si>
  <si>
    <t xml:space="preserve">    儿童福利</t>
  </si>
  <si>
    <t xml:space="preserve">    老年福利</t>
  </si>
  <si>
    <t xml:space="preserve">    殡葬</t>
  </si>
  <si>
    <t xml:space="preserve">    残疾人生活和护理补贴</t>
  </si>
  <si>
    <t xml:space="preserve">    其他残疾人事业支出</t>
  </si>
  <si>
    <t xml:space="preserve">    城市最低生活保障金支出</t>
  </si>
  <si>
    <t xml:space="preserve">    临时救助支出</t>
  </si>
  <si>
    <t xml:space="preserve">    城市特困人员救助供养支出</t>
  </si>
  <si>
    <t xml:space="preserve">    农村特困人员救助供养支出</t>
  </si>
  <si>
    <t xml:space="preserve">    其他城市生活救助</t>
  </si>
  <si>
    <t xml:space="preserve">    其他农村生活救助</t>
  </si>
  <si>
    <t xml:space="preserve">    财政对城乡居民基本养老保险基金的补助</t>
  </si>
  <si>
    <t>卫生健康支出</t>
  </si>
  <si>
    <t xml:space="preserve">    综合医院</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</si>
  <si>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</si>
  <si>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</si>
  <si>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</si>
  <si>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</si>
  <si>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</si>
  <si>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</si>
  <si>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</si>
  <si>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</si>
  <si>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</si>
  <si>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</si>
  <si>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计划生育服务</t>
  </si>
  <si>
    <t xml:space="preserve">    行政单位医疗</t>
  </si>
  <si>
    <t xml:space="preserve">    事业单位医疗</t>
  </si>
  <si>
    <t xml:space="preserve">    公务员医疗补助</t>
  </si>
  <si>
    <t xml:space="preserve">    财政对城乡居民基本医疗保险基金的补助</t>
  </si>
  <si>
    <t xml:space="preserve">    城乡医疗救助</t>
  </si>
  <si>
    <t xml:space="preserve">    其他医疗救助支出</t>
  </si>
  <si>
    <t xml:space="preserve">    其他卫生健康支出(项)</t>
  </si>
  <si>
    <t>节能环保支出</t>
  </si>
  <si>
    <t xml:space="preserve">    水体</t>
  </si>
  <si>
    <t xml:space="preserve">    其他自然生态保护支出</t>
  </si>
  <si>
    <t xml:space="preserve">    森林管护</t>
  </si>
  <si>
    <t xml:space="preserve">    社会保险补助</t>
  </si>
  <si>
    <t>城乡社区支出</t>
  </si>
  <si>
    <t xml:space="preserve">    城管执法</t>
  </si>
  <si>
    <t xml:space="preserve">    其他城乡社区管理事务支出</t>
  </si>
  <si>
    <t xml:space="preserve">    其他城乡社区公共设施支出</t>
  </si>
  <si>
    <t xml:space="preserve">    城乡社区环境卫生(项)</t>
  </si>
  <si>
    <t xml:space="preserve">    其他城乡社区支出(项)</t>
  </si>
  <si>
    <t>农林水支出</t>
  </si>
  <si>
    <t xml:space="preserve">    病虫害控制</t>
  </si>
  <si>
    <t xml:space="preserve">    农业生产发展</t>
  </si>
  <si>
    <t xml:space="preserve">    农业资源保护修复与利用</t>
  </si>
  <si>
    <t xml:space="preserve">    事业机构</t>
  </si>
  <si>
    <t xml:space="preserve">    森林资源培育</t>
  </si>
  <si>
    <t xml:space="preserve">    技术推广与转化</t>
  </si>
  <si>
    <t xml:space="preserve">    森林生态效益补偿</t>
  </si>
  <si>
    <t xml:space="preserve">    林业草原防灾减灾</t>
  </si>
  <si>
    <t xml:space="preserve">    其他林业和草原支出</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</si>
  <si>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</si>
  <si>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</si>
  <si>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</si>
  <si>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</si>
  <si>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</si>
  <si>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水利工程执法监督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</si>
  <si>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</si>
  <si>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</si>
  <si>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</si>
  <si>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</si>
  <si>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</si>
  <si>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</si>
  <si>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</si>
  <si>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</si>
  <si>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</si>
  <si>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</si>
  <si>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</si>
  <si>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</si>
  <si>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巩固脱贫衔接乡村振兴</t>
  </si>
  <si>
    <t xml:space="preserve">    其他巩固脱贫衔接乡村振兴支出</t>
  </si>
  <si>
    <t xml:space="preserve">    对村级公益事业建设的补助</t>
  </si>
  <si>
    <t xml:space="preserve">    对村民委员会和村党支部的补助</t>
  </si>
  <si>
    <t>交通运输支出</t>
  </si>
  <si>
    <t>资源勘探工业信息等支出</t>
  </si>
  <si>
    <t>商业服务业等支出</t>
  </si>
  <si>
    <t>自然资源海洋气象等支出</t>
  </si>
  <si>
    <t xml:space="preserve">    气象事业机构</t>
  </si>
  <si>
    <t>住房保障支出</t>
  </si>
  <si>
    <t xml:space="preserve">    其他保障性安居工程支出</t>
  </si>
  <si>
    <t xml:space="preserve">    住房公积金</t>
  </si>
  <si>
    <t>灾害防治及应急管理支出</t>
  </si>
  <si>
    <t xml:space="preserve">  消防救援事务</t>
  </si>
  <si>
    <t xml:space="preserve">    消防应急救援</t>
  </si>
  <si>
    <t>预备费</t>
  </si>
  <si>
    <t>其他支出(类)</t>
  </si>
  <si>
    <t xml:space="preserve">    年初预留</t>
  </si>
  <si>
    <t>债务付息支出</t>
  </si>
  <si>
    <t xml:space="preserve">  地方政府一般债务付息支出</t>
  </si>
  <si>
    <t xml:space="preserve">    地方政府一般债券付息支出</t>
  </si>
  <si>
    <t>附件1-8</t>
  </si>
  <si>
    <t>2023年预计上解支出情况表</t>
  </si>
  <si>
    <t>一、非直管县结算事项</t>
  </si>
  <si>
    <t>（1）2017年西秀区、开发区体制上划收入</t>
  </si>
  <si>
    <r>
      <rPr>
        <sz val="9"/>
        <color theme="1"/>
        <rFont val="宋体"/>
        <charset val="134"/>
      </rPr>
      <t>（</t>
    </r>
    <r>
      <rPr>
        <sz val="9"/>
        <color theme="1"/>
        <rFont val="Times New Roman"/>
        <charset val="134"/>
      </rPr>
      <t>2</t>
    </r>
    <r>
      <rPr>
        <sz val="9"/>
        <color theme="1"/>
        <rFont val="宋体"/>
        <charset val="134"/>
      </rPr>
      <t>）</t>
    </r>
    <r>
      <rPr>
        <sz val="10"/>
        <color theme="1"/>
        <rFont val="宋体"/>
        <charset val="134"/>
      </rPr>
      <t>西秀区国土所下划经费（</t>
    </r>
    <r>
      <rPr>
        <sz val="10"/>
        <color theme="1"/>
        <rFont val="Times New Roman"/>
        <charset val="134"/>
      </rPr>
      <t>2015</t>
    </r>
    <r>
      <rPr>
        <sz val="10"/>
        <color theme="1"/>
        <rFont val="宋体"/>
        <charset val="134"/>
      </rPr>
      <t>年</t>
    </r>
    <r>
      <rPr>
        <sz val="10"/>
        <color theme="1"/>
        <rFont val="Times New Roman"/>
        <charset val="134"/>
      </rPr>
      <t>9</t>
    </r>
    <r>
      <rPr>
        <sz val="10"/>
        <color theme="1"/>
        <rFont val="宋体"/>
        <charset val="134"/>
      </rPr>
      <t>月</t>
    </r>
    <r>
      <rPr>
        <sz val="10"/>
        <color theme="1"/>
        <rFont val="Times New Roman"/>
        <charset val="134"/>
      </rPr>
      <t>1</t>
    </r>
    <r>
      <rPr>
        <sz val="10"/>
        <color theme="1"/>
        <rFont val="宋体"/>
        <charset val="134"/>
      </rPr>
      <t>日）</t>
    </r>
  </si>
  <si>
    <r>
      <rPr>
        <sz val="9"/>
        <color theme="1"/>
        <rFont val="宋体"/>
        <charset val="134"/>
      </rPr>
      <t>（</t>
    </r>
    <r>
      <rPr>
        <sz val="9"/>
        <color theme="1"/>
        <rFont val="Times New Roman"/>
        <charset val="134"/>
      </rPr>
      <t>3</t>
    </r>
    <r>
      <rPr>
        <sz val="9"/>
        <color theme="1"/>
        <rFont val="宋体"/>
        <charset val="134"/>
      </rPr>
      <t>）</t>
    </r>
    <r>
      <rPr>
        <sz val="10"/>
        <color theme="1"/>
        <rFont val="宋体"/>
        <charset val="134"/>
      </rPr>
      <t>西秀区国土所上划经费（</t>
    </r>
    <r>
      <rPr>
        <sz val="10"/>
        <color theme="1"/>
        <rFont val="Times New Roman"/>
        <charset val="134"/>
      </rPr>
      <t>2018</t>
    </r>
    <r>
      <rPr>
        <sz val="10"/>
        <color theme="1"/>
        <rFont val="宋体"/>
        <charset val="134"/>
      </rPr>
      <t>年</t>
    </r>
    <r>
      <rPr>
        <sz val="10"/>
        <color theme="1"/>
        <rFont val="Times New Roman"/>
        <charset val="134"/>
      </rPr>
      <t>1</t>
    </r>
    <r>
      <rPr>
        <sz val="10"/>
        <color theme="1"/>
        <rFont val="宋体"/>
        <charset val="134"/>
      </rPr>
      <t>月</t>
    </r>
    <r>
      <rPr>
        <sz val="10"/>
        <color theme="1"/>
        <rFont val="Times New Roman"/>
        <charset val="134"/>
      </rPr>
      <t>1</t>
    </r>
    <r>
      <rPr>
        <sz val="10"/>
        <color theme="1"/>
        <rFont val="宋体"/>
        <charset val="134"/>
      </rPr>
      <t>日）</t>
    </r>
  </si>
  <si>
    <r>
      <rPr>
        <sz val="9"/>
        <color theme="1"/>
        <rFont val="宋体"/>
        <charset val="134"/>
      </rPr>
      <t>（</t>
    </r>
    <r>
      <rPr>
        <sz val="9"/>
        <color theme="1"/>
        <rFont val="Times New Roman"/>
        <charset val="134"/>
      </rPr>
      <t>4</t>
    </r>
    <r>
      <rPr>
        <sz val="9"/>
        <color theme="1"/>
        <rFont val="宋体"/>
        <charset val="134"/>
      </rPr>
      <t>）西秀区国土局及所属事业单位下划（</t>
    </r>
    <r>
      <rPr>
        <sz val="9"/>
        <color theme="1"/>
        <rFont val="Times New Roman"/>
        <charset val="134"/>
      </rPr>
      <t>2019</t>
    </r>
    <r>
      <rPr>
        <sz val="9"/>
        <color theme="1"/>
        <rFont val="宋体"/>
        <charset val="134"/>
      </rPr>
      <t>年</t>
    </r>
    <r>
      <rPr>
        <sz val="9"/>
        <color theme="1"/>
        <rFont val="Times New Roman"/>
        <charset val="134"/>
      </rPr>
      <t>11</t>
    </r>
    <r>
      <rPr>
        <sz val="9"/>
        <color theme="1"/>
        <rFont val="宋体"/>
        <charset val="134"/>
      </rPr>
      <t>月）</t>
    </r>
  </si>
  <si>
    <t>（5）西秀区划转龙宫体制基数至黄果树</t>
  </si>
  <si>
    <r>
      <rPr>
        <sz val="9"/>
        <color theme="1"/>
        <rFont val="宋体"/>
        <charset val="134"/>
      </rPr>
      <t>（6）</t>
    </r>
    <r>
      <rPr>
        <sz val="10"/>
        <color theme="1"/>
        <rFont val="宋体"/>
        <charset val="134"/>
      </rPr>
      <t>西秀区中医院上划经费</t>
    </r>
  </si>
  <si>
    <t>（7）法院检察院上划市级（直管县另行体现）</t>
  </si>
  <si>
    <t>（8）市对县区历年定额结算（2015年，直管县另列）</t>
  </si>
  <si>
    <t>（9）上划西秀区警察调资补助（省补助在财力保障中）</t>
  </si>
  <si>
    <t>（10）2019年监察体制改革划转经费（检察院人员划转）</t>
  </si>
  <si>
    <t>（11）森林公安体制上划市级（2021年）</t>
  </si>
  <si>
    <r>
      <rPr>
        <sz val="9"/>
        <color theme="1"/>
        <rFont val="宋体"/>
        <charset val="134"/>
      </rPr>
      <t>（</t>
    </r>
    <r>
      <rPr>
        <sz val="9"/>
        <color theme="1"/>
        <rFont val="Times New Roman"/>
        <charset val="134"/>
      </rPr>
      <t>12</t>
    </r>
    <r>
      <rPr>
        <sz val="9"/>
        <color theme="1"/>
        <rFont val="宋体"/>
        <charset val="134"/>
      </rPr>
      <t>）上划消防救援队伍</t>
    </r>
    <r>
      <rPr>
        <sz val="9"/>
        <color theme="1"/>
        <rFont val="Times New Roman"/>
        <charset val="134"/>
      </rPr>
      <t>2022</t>
    </r>
    <r>
      <rPr>
        <sz val="9"/>
        <color theme="1"/>
        <rFont val="宋体"/>
        <charset val="134"/>
      </rPr>
      <t>年地方负担津贴、公积金、目标奖经费</t>
    </r>
  </si>
  <si>
    <t>（13）县区上解市2021年赤水河等流域水污染防治生态补偿资金</t>
  </si>
  <si>
    <t>（14）非省管县烟叶税10%上解结算</t>
  </si>
  <si>
    <r>
      <rPr>
        <sz val="9"/>
        <color theme="1"/>
        <rFont val="宋体"/>
        <charset val="134"/>
      </rPr>
      <t>（</t>
    </r>
    <r>
      <rPr>
        <sz val="9"/>
        <color theme="1"/>
        <rFont val="Times New Roman"/>
        <charset val="134"/>
      </rPr>
      <t>15</t>
    </r>
    <r>
      <rPr>
        <sz val="9"/>
        <color theme="1"/>
        <rFont val="宋体"/>
        <charset val="134"/>
      </rPr>
      <t>）县（区）生态环境部门上划基数结算省直管县另列</t>
    </r>
  </si>
  <si>
    <t>二、一般公共预算上解支出</t>
  </si>
  <si>
    <r>
      <rPr>
        <sz val="9"/>
        <color theme="1"/>
        <rFont val="宋体"/>
        <charset val="134"/>
      </rPr>
      <t>（1）水利建设基金（清算</t>
    </r>
    <r>
      <rPr>
        <sz val="9"/>
        <color theme="1"/>
        <rFont val="Times New Roman"/>
        <charset val="134"/>
      </rPr>
      <t>2021</t>
    </r>
    <r>
      <rPr>
        <sz val="9"/>
        <color theme="1"/>
        <rFont val="宋体"/>
        <charset val="134"/>
      </rPr>
      <t>年及</t>
    </r>
    <r>
      <rPr>
        <sz val="9"/>
        <color theme="1"/>
        <rFont val="Times New Roman"/>
        <charset val="134"/>
      </rPr>
      <t>2022</t>
    </r>
    <r>
      <rPr>
        <sz val="9"/>
        <color theme="1"/>
        <rFont val="宋体"/>
        <charset val="134"/>
      </rPr>
      <t>年</t>
    </r>
    <r>
      <rPr>
        <sz val="9"/>
        <color theme="1"/>
        <rFont val="Times New Roman"/>
        <charset val="134"/>
      </rPr>
      <t>1-10</t>
    </r>
    <r>
      <rPr>
        <sz val="9"/>
        <color theme="1"/>
        <rFont val="宋体"/>
        <charset val="134"/>
      </rPr>
      <t>月数据）</t>
    </r>
  </si>
  <si>
    <r>
      <rPr>
        <sz val="9"/>
        <color theme="1"/>
        <rFont val="宋体"/>
        <charset val="134"/>
      </rPr>
      <t>（</t>
    </r>
    <r>
      <rPr>
        <sz val="9"/>
        <color theme="1"/>
        <rFont val="Times New Roman"/>
        <charset val="134"/>
      </rPr>
      <t>2</t>
    </r>
    <r>
      <rPr>
        <sz val="9"/>
        <color theme="1"/>
        <rFont val="宋体"/>
        <charset val="134"/>
      </rPr>
      <t>）可再生能源电价增值税扣款（清算）（西秀区、平坝区、开发区、黄果树上解市）</t>
    </r>
  </si>
  <si>
    <r>
      <rPr>
        <sz val="9"/>
        <color theme="1"/>
        <rFont val="宋体"/>
        <charset val="134"/>
      </rPr>
      <t>（</t>
    </r>
    <r>
      <rPr>
        <sz val="9"/>
        <color theme="1"/>
        <rFont val="Times New Roman"/>
        <charset val="134"/>
      </rPr>
      <t>3</t>
    </r>
    <r>
      <rPr>
        <sz val="9"/>
        <color theme="1"/>
        <rFont val="宋体"/>
        <charset val="134"/>
      </rPr>
      <t>）</t>
    </r>
    <r>
      <rPr>
        <sz val="9"/>
        <color theme="1"/>
        <rFont val="Times New Roman"/>
        <charset val="134"/>
      </rPr>
      <t>2021</t>
    </r>
    <r>
      <rPr>
        <sz val="9"/>
        <color theme="1"/>
        <rFont val="宋体"/>
        <charset val="134"/>
      </rPr>
      <t>年决算数据清算和</t>
    </r>
    <r>
      <rPr>
        <sz val="9"/>
        <color theme="1"/>
        <rFont val="Times New Roman"/>
        <charset val="134"/>
      </rPr>
      <t>2022</t>
    </r>
    <r>
      <rPr>
        <sz val="9"/>
        <color theme="1"/>
        <rFont val="宋体"/>
        <charset val="134"/>
      </rPr>
      <t>年</t>
    </r>
    <r>
      <rPr>
        <sz val="9"/>
        <color theme="1"/>
        <rFont val="Times New Roman"/>
        <charset val="134"/>
      </rPr>
      <t>1-10</t>
    </r>
    <r>
      <rPr>
        <sz val="9"/>
        <color theme="1"/>
        <rFont val="宋体"/>
        <charset val="134"/>
      </rPr>
      <t>月收入增量集中</t>
    </r>
    <r>
      <rPr>
        <sz val="9"/>
        <color theme="1"/>
        <rFont val="Times New Roman"/>
        <charset val="134"/>
      </rPr>
      <t>20%</t>
    </r>
  </si>
  <si>
    <t>（4）2022年省对市县收入增量集中基数部分上解（待省下文）</t>
  </si>
  <si>
    <t>（5）教育校舍安全及国家励志奖学金基数划转2022年</t>
  </si>
  <si>
    <r>
      <rPr>
        <sz val="9"/>
        <color theme="1"/>
        <rFont val="宋体"/>
        <charset val="134"/>
      </rPr>
      <t>（6）城乡居民基本医疗保险补助资金基数划转</t>
    </r>
    <r>
      <rPr>
        <sz val="9"/>
        <color theme="1"/>
        <rFont val="Times New Roman"/>
        <charset val="134"/>
      </rPr>
      <t>2021</t>
    </r>
    <r>
      <rPr>
        <sz val="9"/>
        <color theme="1"/>
        <rFont val="宋体"/>
        <charset val="134"/>
      </rPr>
      <t>年县区上解市</t>
    </r>
  </si>
  <si>
    <t>（7）上划省国防领域相关支出</t>
  </si>
  <si>
    <t>（8）上解省2023年央视投放贵州形象宣传片保障资金</t>
  </si>
  <si>
    <t>三、政府性基金上解支出</t>
  </si>
  <si>
    <t>（1）两区上解城市建设发展基金</t>
  </si>
  <si>
    <t>（2）上解土地出让收入</t>
  </si>
  <si>
    <r>
      <rPr>
        <sz val="11"/>
        <color indexed="8"/>
        <rFont val="黑体"/>
        <charset val="134"/>
      </rPr>
      <t>附件</t>
    </r>
    <r>
      <rPr>
        <sz val="11"/>
        <color indexed="8"/>
        <rFont val="Times New Roman"/>
        <charset val="134"/>
      </rPr>
      <t>1-9</t>
    </r>
  </si>
  <si>
    <t>2023年一般公共预算支出经济分类表</t>
  </si>
  <si>
    <t>代码</t>
  </si>
  <si>
    <t>名称</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</si>
  <si>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</si>
  <si>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</si>
  <si>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</si>
  <si>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</si>
  <si>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</si>
  <si>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</si>
  <si>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</si>
  <si>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</si>
  <si>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</si>
  <si>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</si>
  <si>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</si>
  <si>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</si>
  <si>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</si>
  <si>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预备费及预留</t>
  </si>
  <si>
    <t>其他支出</t>
  </si>
  <si>
    <t>2=3+...+17</t>
  </si>
  <si>
    <t>外交支出</t>
  </si>
  <si>
    <t>金融支出</t>
  </si>
  <si>
    <t>援助其他地区支出</t>
  </si>
  <si>
    <t>粮油物资储备支出</t>
  </si>
  <si>
    <t>债务发行费用支出</t>
  </si>
  <si>
    <t>附件1-10</t>
  </si>
  <si>
    <t>20232年债务还本付息预算表</t>
  </si>
  <si>
    <t>类型</t>
  </si>
  <si>
    <t>本息</t>
  </si>
  <si>
    <t>支出科目</t>
  </si>
  <si>
    <t>合计</t>
  </si>
  <si>
    <t>政府债务利息</t>
  </si>
  <si>
    <t>一般债务</t>
  </si>
  <si>
    <t>一般债券</t>
  </si>
  <si>
    <t>利息</t>
  </si>
  <si>
    <t>2320301  地方政府一般债券付息支出</t>
  </si>
  <si>
    <t>政府外债</t>
  </si>
  <si>
    <t>2320303  地方政府向国际组织借款付息支出</t>
  </si>
  <si>
    <t>专项债务</t>
  </si>
  <si>
    <t>2310411  国有土地使用权出让金债务还付息支出</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</si>
</sst>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Red]\-#,##0.00\ "/>
    <numFmt numFmtId="178" formatCode="_ * #,##0_ ;_ * \-#,##0_ ;_ * &quot;-&quot;??_ ;_ @_ "/>
    <numFmt numFmtId="179" formatCode="0.00_ "/>
    <numFmt numFmtId="180" formatCode="0_ "/>
    <numFmt numFmtId="181" formatCode="#,##0_ "/>
  </numFmts>
  <fonts count="60">
    <font>
      <sz val="11"/>
      <color theme="1"/>
      <name val="宋体"/>
      <charset val="134"/>
      <scheme val="minor"/>
    </font>
    <font>
      <sz val="12"/>
      <name val="宋体"/>
      <charset val="134"/>
    </font>
    <font>
      <b/>
      <sz val="20"/>
      <color theme="1"/>
      <name val="宋体"/>
      <charset val="134"/>
      <scheme val="minor"/>
    </font>
    <font>
      <sz val="11"/>
      <color indexed="8"/>
      <name val="宋体"/>
      <charset val="134"/>
      <scheme val="minor"/>
    </font>
    <font>
      <b/>
      <sz val="11"/>
      <color indexed="8"/>
      <name val="宋体"/>
      <charset val="134"/>
      <scheme val="minor"/>
    </font>
    <font>
      <sz val="11"/>
      <color indexed="8"/>
      <name val="黑体"/>
      <charset val="134"/>
    </font>
    <font>
      <b/>
      <sz val="17"/>
      <color indexed="8"/>
      <name val="黑体"/>
      <charset val="134"/>
    </font>
    <font>
      <sz val="10"/>
      <color indexed="8"/>
      <name val="宋体"/>
      <charset val="134"/>
    </font>
    <font>
      <b/>
      <sz val="10"/>
      <color indexed="8"/>
      <name val="宋体"/>
      <charset val="134"/>
    </font>
    <font>
      <sz val="10"/>
      <color indexed="8"/>
      <name val="Times New Roman"/>
      <charset val="134"/>
    </font>
    <font>
      <b/>
      <sz val="12"/>
      <name val="宋体"/>
      <charset val="134"/>
    </font>
    <font>
      <sz val="12"/>
      <color theme="1"/>
      <name val="宋体"/>
      <charset val="134"/>
    </font>
    <font>
      <sz val="20"/>
      <color theme="1"/>
      <name val="黑体"/>
      <charset val="134"/>
    </font>
    <font>
      <sz val="12"/>
      <color theme="1"/>
      <name val="楷体"/>
      <charset val="134"/>
    </font>
    <font>
      <b/>
      <sz val="9"/>
      <color theme="1"/>
      <name val="宋体"/>
      <charset val="134"/>
    </font>
    <font>
      <b/>
      <sz val="11"/>
      <color theme="1"/>
      <name val="Times New Roman"/>
      <charset val="134"/>
    </font>
    <font>
      <sz val="9"/>
      <color theme="1"/>
      <name val="宋体"/>
      <charset val="134"/>
    </font>
    <font>
      <sz val="11"/>
      <color theme="1"/>
      <name val="Times New Roman"/>
      <charset val="134"/>
    </font>
    <font>
      <b/>
      <sz val="12"/>
      <color theme="1"/>
      <name val="楷体"/>
      <charset val="134"/>
    </font>
    <font>
      <b/>
      <sz val="18"/>
      <name val="宋体"/>
      <charset val="134"/>
    </font>
    <font>
      <sz val="10"/>
      <name val="宋体"/>
      <charset val="134"/>
    </font>
    <font>
      <b/>
      <sz val="11"/>
      <name val="宋体"/>
      <charset val="134"/>
    </font>
    <font>
      <sz val="11"/>
      <name val="宋体"/>
      <charset val="134"/>
    </font>
    <font>
      <sz val="11"/>
      <name val="Times New Roman"/>
      <charset val="134"/>
    </font>
    <font>
      <sz val="20"/>
      <name val="黑体"/>
      <charset val="134"/>
    </font>
    <font>
      <sz val="9"/>
      <name val="楷体"/>
      <charset val="134"/>
    </font>
    <font>
      <sz val="9"/>
      <name val="宋体"/>
      <charset val="134"/>
    </font>
    <font>
      <b/>
      <sz val="11"/>
      <color theme="1"/>
      <name val="宋体"/>
      <charset val="134"/>
      <scheme val="minor"/>
    </font>
    <font>
      <sz val="11"/>
      <name val="宋体"/>
      <charset val="134"/>
      <scheme val="minor"/>
    </font>
    <font>
      <b/>
      <sz val="11"/>
      <name val="宋体"/>
      <charset val="134"/>
      <scheme val="minor"/>
    </font>
    <font>
      <sz val="22"/>
      <name val="黑体"/>
      <charset val="134"/>
    </font>
    <font>
      <sz val="11"/>
      <color theme="1"/>
      <name val="宋体"/>
      <charset val="134"/>
    </font>
    <font>
      <sz val="1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134"/>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imes New Roman"/>
      <charset val="134"/>
    </font>
    <font>
      <sz val="9"/>
      <color theme="1"/>
      <name val="Times New Roman"/>
      <charset val="134"/>
    </font>
    <font>
      <sz val="10"/>
      <color theme="1"/>
      <name val="宋体"/>
      <charset val="134"/>
    </font>
    <font>
      <sz val="10"/>
      <color theme="1"/>
      <name val="Times New Roman"/>
      <charset val="134"/>
    </font>
    <font>
      <sz val="11"/>
      <color rgb="FF000000"/>
      <name val="Times New Roman"/>
      <charset val="134"/>
    </font>
    <font>
      <sz val="11"/>
      <color rgb="FF000000"/>
      <name val="宋体"/>
      <charset val="134"/>
    </font>
    <font>
      <sz val="9"/>
      <name val="宋体"/>
      <charset val="134"/>
    </font>
  </fonts>
  <fills count="3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14990691854609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medium">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33" fillId="5" borderId="0" applyNumberFormat="0" applyBorder="0" applyAlignment="0" applyProtection="0">
      <alignment vertical="center"/>
    </xf>
    <xf numFmtId="0" fontId="34" fillId="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7" borderId="0" applyNumberFormat="0" applyBorder="0" applyAlignment="0" applyProtection="0">
      <alignment vertical="center"/>
    </xf>
    <xf numFmtId="0" fontId="35" fillId="8" borderId="0" applyNumberFormat="0" applyBorder="0" applyAlignment="0" applyProtection="0">
      <alignment vertical="center"/>
    </xf>
    <xf numFmtId="43" fontId="0" fillId="0" borderId="0" applyFont="0" applyFill="0" applyBorder="0" applyAlignment="0" applyProtection="0">
      <alignment vertical="center"/>
    </xf>
    <xf numFmtId="0" fontId="36" fillId="9"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xf numFmtId="0" fontId="0" fillId="10" borderId="15" applyNumberFormat="0" applyFont="0" applyAlignment="0" applyProtection="0">
      <alignment vertical="center"/>
    </xf>
    <xf numFmtId="0" fontId="40" fillId="0" borderId="0" applyNumberFormat="0" applyFill="0" applyBorder="0" applyAlignment="0" applyProtection="0">
      <alignment vertical="center"/>
    </xf>
    <xf numFmtId="0" fontId="39" fillId="0" borderId="0"/>
    <xf numFmtId="0" fontId="36" fillId="11"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9" fillId="0" borderId="0"/>
    <xf numFmtId="0" fontId="39" fillId="0" borderId="0"/>
    <xf numFmtId="0" fontId="44" fillId="0" borderId="16" applyNumberFormat="0" applyFill="0" applyAlignment="0" applyProtection="0">
      <alignment vertical="center"/>
    </xf>
    <xf numFmtId="0" fontId="39" fillId="0" borderId="0"/>
    <xf numFmtId="0" fontId="39" fillId="0" borderId="0"/>
    <xf numFmtId="0" fontId="45" fillId="0" borderId="16" applyNumberFormat="0" applyFill="0" applyAlignment="0" applyProtection="0">
      <alignment vertical="center"/>
    </xf>
    <xf numFmtId="0" fontId="39" fillId="0" borderId="0"/>
    <xf numFmtId="0" fontId="39" fillId="0" borderId="0"/>
    <xf numFmtId="0" fontId="36" fillId="12" borderId="0" applyNumberFormat="0" applyBorder="0" applyAlignment="0" applyProtection="0">
      <alignment vertical="center"/>
    </xf>
    <xf numFmtId="0" fontId="41" fillId="0" borderId="17" applyNumberFormat="0" applyFill="0" applyAlignment="0" applyProtection="0">
      <alignment vertical="center"/>
    </xf>
    <xf numFmtId="0" fontId="36" fillId="13" borderId="0" applyNumberFormat="0" applyBorder="0" applyAlignment="0" applyProtection="0">
      <alignment vertical="center"/>
    </xf>
    <xf numFmtId="0" fontId="46" fillId="14" borderId="18" applyNumberFormat="0" applyAlignment="0" applyProtection="0">
      <alignment vertical="center"/>
    </xf>
    <xf numFmtId="0" fontId="47" fillId="14" borderId="14" applyNumberFormat="0" applyAlignment="0" applyProtection="0">
      <alignment vertical="center"/>
    </xf>
    <xf numFmtId="0" fontId="48" fillId="15" borderId="19" applyNumberFormat="0" applyAlignment="0" applyProtection="0">
      <alignment vertical="center"/>
    </xf>
    <xf numFmtId="0" fontId="33" fillId="16" borderId="0" applyNumberFormat="0" applyBorder="0" applyAlignment="0" applyProtection="0">
      <alignment vertical="center"/>
    </xf>
    <xf numFmtId="0" fontId="36" fillId="17" borderId="0" applyNumberFormat="0" applyBorder="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33" fillId="20" borderId="0" applyNumberFormat="0" applyBorder="0" applyAlignment="0" applyProtection="0">
      <alignment vertical="center"/>
    </xf>
    <xf numFmtId="0" fontId="36"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0" fillId="0" borderId="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33"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3" fillId="34" borderId="0" applyNumberFormat="0" applyBorder="0" applyAlignment="0" applyProtection="0">
      <alignment vertical="center"/>
    </xf>
    <xf numFmtId="0" fontId="36" fillId="35" borderId="0" applyNumberFormat="0" applyBorder="0" applyAlignment="0" applyProtection="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cellStyleXfs>
  <cellXfs count="147">
    <xf numFmtId="0" fontId="0" fillId="0" borderId="0" xfId="0">
      <alignment vertical="center"/>
    </xf>
    <xf numFmtId="0" fontId="1" fillId="0" borderId="0" xfId="0" applyFont="1" applyFill="1" applyAlignment="1">
      <alignment vertical="center"/>
    </xf>
    <xf numFmtId="0" fontId="2" fillId="0" borderId="0" xfId="45" applyFont="1" applyAlignment="1">
      <alignment horizontal="center" vertical="center" wrapText="1"/>
    </xf>
    <xf numFmtId="0" fontId="0" fillId="0" borderId="1" xfId="45" applyFont="1" applyBorder="1" applyAlignment="1">
      <alignment horizontal="left" wrapText="1"/>
    </xf>
    <xf numFmtId="0" fontId="0" fillId="0" borderId="0" xfId="45" applyBorder="1" applyAlignment="1">
      <alignment horizontal="right" wrapText="1"/>
    </xf>
    <xf numFmtId="0" fontId="1" fillId="0" borderId="0" xfId="0" applyFont="1" applyFill="1" applyAlignment="1">
      <alignment vertical="center" wrapText="1"/>
    </xf>
    <xf numFmtId="0" fontId="1" fillId="0" borderId="0" xfId="0" applyFont="1" applyFill="1" applyAlignment="1">
      <alignment horizontal="righ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0" xfId="0" applyFont="1" applyFill="1" applyBorder="1" applyAlignment="1"/>
    <xf numFmtId="0" fontId="5" fillId="2" borderId="0" xfId="0" applyFont="1" applyFill="1" applyBorder="1" applyAlignment="1">
      <alignment vertical="center"/>
    </xf>
    <xf numFmtId="0" fontId="6" fillId="2" borderId="0" xfId="0" applyFont="1" applyFill="1" applyBorder="1" applyAlignment="1">
      <alignment horizontal="center" vertical="center"/>
    </xf>
    <xf numFmtId="0" fontId="1" fillId="0" borderId="9" xfId="0" applyFont="1" applyFill="1" applyBorder="1" applyAlignment="1"/>
    <xf numFmtId="0" fontId="7" fillId="2" borderId="9" xfId="0" applyFont="1" applyFill="1" applyBorder="1" applyAlignment="1">
      <alignment vertical="center"/>
    </xf>
    <xf numFmtId="0" fontId="8" fillId="2" borderId="10" xfId="0" applyFont="1" applyFill="1" applyBorder="1" applyAlignment="1">
      <alignment horizontal="center" vertical="center"/>
    </xf>
    <xf numFmtId="0" fontId="8" fillId="2" borderId="10"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0" xfId="0" applyFont="1" applyFill="1" applyBorder="1" applyAlignment="1">
      <alignment horizontal="left" vertical="center"/>
    </xf>
    <xf numFmtId="0" fontId="7" fillId="2" borderId="10" xfId="0" applyFont="1" applyFill="1" applyBorder="1" applyAlignment="1">
      <alignment vertical="center"/>
    </xf>
    <xf numFmtId="176" fontId="9" fillId="3" borderId="12" xfId="0" applyNumberFormat="1" applyFont="1" applyFill="1" applyBorder="1" applyAlignment="1">
      <alignment horizontal="right" vertical="center"/>
    </xf>
    <xf numFmtId="176" fontId="9" fillId="0" borderId="10" xfId="0" applyNumberFormat="1" applyFont="1" applyFill="1" applyBorder="1" applyAlignment="1">
      <alignment horizontal="right" vertical="center"/>
    </xf>
    <xf numFmtId="176" fontId="9" fillId="2" borderId="10" xfId="0" applyNumberFormat="1" applyFont="1" applyFill="1" applyBorder="1" applyAlignment="1">
      <alignment horizontal="right" vertical="center"/>
    </xf>
    <xf numFmtId="0" fontId="8" fillId="3" borderId="10" xfId="0" applyFont="1" applyFill="1" applyBorder="1" applyAlignment="1">
      <alignment horizontal="center" vertical="center"/>
    </xf>
    <xf numFmtId="176" fontId="9" fillId="3" borderId="10" xfId="0" applyNumberFormat="1" applyFont="1" applyFill="1" applyBorder="1" applyAlignment="1">
      <alignment horizontal="right" vertical="center"/>
    </xf>
    <xf numFmtId="0" fontId="7" fillId="2" borderId="9" xfId="0" applyFont="1" applyFill="1" applyBorder="1" applyAlignment="1">
      <alignment horizontal="right" vertical="center"/>
    </xf>
    <xf numFmtId="176" fontId="9" fillId="2" borderId="11" xfId="0" applyNumberFormat="1" applyFont="1" applyFill="1" applyBorder="1" applyAlignment="1">
      <alignment horizontal="right" vertical="center"/>
    </xf>
    <xf numFmtId="0" fontId="10" fillId="0" borderId="0" xfId="0" applyFont="1" applyFill="1" applyAlignment="1">
      <alignment vertical="center" wrapText="1"/>
    </xf>
    <xf numFmtId="0" fontId="11" fillId="0" borderId="0" xfId="0" applyFont="1" applyFill="1" applyAlignment="1">
      <alignment vertical="center"/>
    </xf>
    <xf numFmtId="0" fontId="12" fillId="0" borderId="0" xfId="0" applyFont="1" applyFill="1" applyAlignment="1">
      <alignment horizontal="center" vertical="center"/>
    </xf>
    <xf numFmtId="0" fontId="13" fillId="0" borderId="0" xfId="0" applyFont="1" applyFill="1" applyAlignment="1">
      <alignment horizontal="left"/>
    </xf>
    <xf numFmtId="0" fontId="13" fillId="0" borderId="0" xfId="0" applyFont="1" applyFill="1" applyAlignment="1">
      <alignment horizontal="right"/>
    </xf>
    <xf numFmtId="0" fontId="13" fillId="4" borderId="5" xfId="0" applyFont="1" applyFill="1" applyBorder="1" applyAlignment="1">
      <alignment vertical="center"/>
    </xf>
    <xf numFmtId="1" fontId="14" fillId="0" borderId="13" xfId="0" applyNumberFormat="1" applyFont="1" applyFill="1" applyBorder="1" applyAlignment="1">
      <alignment horizontal="left" vertical="center" wrapText="1"/>
    </xf>
    <xf numFmtId="177" fontId="15" fillId="0" borderId="5" xfId="65" applyNumberFormat="1" applyFont="1" applyFill="1" applyBorder="1" applyAlignment="1">
      <alignment vertical="center" wrapText="1"/>
    </xf>
    <xf numFmtId="1" fontId="16" fillId="0" borderId="13" xfId="0" applyNumberFormat="1" applyFont="1" applyFill="1" applyBorder="1" applyAlignment="1">
      <alignment horizontal="left" vertical="center" wrapText="1"/>
    </xf>
    <xf numFmtId="177" fontId="17" fillId="0" borderId="5" xfId="65" applyNumberFormat="1" applyFont="1" applyFill="1" applyBorder="1" applyAlignment="1">
      <alignment vertical="center" wrapText="1"/>
    </xf>
    <xf numFmtId="0" fontId="16" fillId="0" borderId="13" xfId="0" applyFont="1" applyFill="1" applyBorder="1" applyAlignment="1">
      <alignment vertical="center" wrapText="1"/>
    </xf>
    <xf numFmtId="1" fontId="16" fillId="0" borderId="13" xfId="0" applyNumberFormat="1" applyFont="1" applyFill="1" applyBorder="1" applyAlignment="1">
      <alignment horizontal="left" wrapText="1"/>
    </xf>
    <xf numFmtId="178" fontId="18" fillId="0" borderId="5" xfId="8" applyNumberFormat="1" applyFont="1" applyBorder="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19" fillId="0" borderId="0" xfId="0" applyNumberFormat="1" applyFont="1" applyFill="1" applyAlignment="1" applyProtection="1">
      <alignment horizontal="center" vertical="center"/>
    </xf>
    <xf numFmtId="0" fontId="20" fillId="0" borderId="0" xfId="0" applyNumberFormat="1" applyFont="1" applyFill="1" applyAlignment="1" applyProtection="1">
      <alignment horizontal="right" vertical="center"/>
    </xf>
    <xf numFmtId="0" fontId="21" fillId="0" borderId="5" xfId="0" applyNumberFormat="1" applyFont="1" applyFill="1" applyBorder="1" applyAlignment="1" applyProtection="1">
      <alignment horizontal="center" vertical="center"/>
    </xf>
    <xf numFmtId="179" fontId="21" fillId="0" borderId="5" xfId="0" applyNumberFormat="1" applyFont="1" applyFill="1" applyBorder="1" applyAlignment="1" applyProtection="1">
      <alignment horizontal="center" vertical="center"/>
    </xf>
    <xf numFmtId="0" fontId="22" fillId="0" borderId="5" xfId="0" applyNumberFormat="1" applyFont="1" applyFill="1" applyBorder="1" applyAlignment="1" applyProtection="1">
      <alignment horizontal="left" vertical="center"/>
    </xf>
    <xf numFmtId="176" fontId="23" fillId="0" borderId="5" xfId="0" applyNumberFormat="1" applyFont="1" applyFill="1" applyBorder="1" applyAlignment="1" applyProtection="1">
      <alignment horizontal="right" vertical="center"/>
    </xf>
    <xf numFmtId="0" fontId="21" fillId="0" borderId="5" xfId="0" applyNumberFormat="1" applyFont="1" applyFill="1" applyBorder="1" applyAlignment="1" applyProtection="1">
      <alignment horizontal="left" vertical="center"/>
    </xf>
    <xf numFmtId="176" fontId="23" fillId="0" borderId="5" xfId="0" applyNumberFormat="1" applyFont="1" applyFill="1" applyBorder="1" applyAlignment="1"/>
    <xf numFmtId="0" fontId="21" fillId="0" borderId="5" xfId="0" applyNumberFormat="1" applyFont="1" applyFill="1" applyBorder="1" applyAlignment="1" applyProtection="1">
      <alignment vertical="center"/>
    </xf>
    <xf numFmtId="0" fontId="22" fillId="0" borderId="5" xfId="0" applyNumberFormat="1" applyFont="1" applyFill="1" applyBorder="1" applyAlignment="1" applyProtection="1">
      <alignment vertical="center"/>
    </xf>
    <xf numFmtId="0" fontId="1" fillId="0" borderId="0" xfId="0" applyFont="1" applyFill="1" applyAlignment="1">
      <alignment horizontal="center" vertical="center" wrapText="1"/>
    </xf>
    <xf numFmtId="180" fontId="1" fillId="0" borderId="0" xfId="0" applyNumberFormat="1" applyFont="1" applyFill="1" applyAlignment="1">
      <alignment vertical="center" wrapText="1"/>
    </xf>
    <xf numFmtId="0" fontId="1" fillId="0" borderId="0" xfId="0" applyFont="1" applyFill="1" applyAlignment="1">
      <alignment horizontal="left" vertical="center" wrapText="1"/>
    </xf>
    <xf numFmtId="0" fontId="24" fillId="0" borderId="0" xfId="0" applyFont="1" applyFill="1" applyAlignment="1">
      <alignment horizontal="center" vertical="center" wrapText="1"/>
    </xf>
    <xf numFmtId="180" fontId="24" fillId="0" borderId="0" xfId="0" applyNumberFormat="1" applyFont="1" applyFill="1" applyAlignment="1">
      <alignment horizontal="center" vertical="center" wrapText="1"/>
    </xf>
    <xf numFmtId="0" fontId="25" fillId="0" borderId="0" xfId="0" applyFont="1" applyFill="1" applyAlignment="1">
      <alignment horizontal="left" vertical="center" wrapText="1"/>
    </xf>
    <xf numFmtId="0" fontId="26" fillId="0" borderId="0" xfId="0" applyFont="1" applyFill="1" applyAlignment="1">
      <alignment vertical="center" wrapText="1"/>
    </xf>
    <xf numFmtId="180" fontId="26" fillId="0" borderId="0" xfId="0" applyNumberFormat="1" applyFont="1" applyFill="1" applyAlignment="1">
      <alignment vertical="center" wrapText="1"/>
    </xf>
    <xf numFmtId="0" fontId="0" fillId="0" borderId="5" xfId="0" applyFont="1" applyFill="1" applyBorder="1" applyAlignment="1">
      <alignment horizontal="center" vertical="center" wrapText="1"/>
    </xf>
    <xf numFmtId="180" fontId="0" fillId="0" borderId="5"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vertical="center" wrapText="1"/>
    </xf>
    <xf numFmtId="0" fontId="0" fillId="0" borderId="5" xfId="0" applyFont="1" applyFill="1" applyBorder="1" applyAlignment="1">
      <alignment vertical="center" wrapText="1"/>
    </xf>
    <xf numFmtId="181" fontId="0" fillId="0" borderId="5" xfId="0" applyNumberFormat="1" applyFont="1" applyFill="1" applyBorder="1" applyAlignment="1">
      <alignment horizontal="center" vertical="center" wrapText="1"/>
    </xf>
    <xf numFmtId="49" fontId="28" fillId="0" borderId="5" xfId="0" applyNumberFormat="1" applyFont="1" applyFill="1" applyBorder="1" applyAlignment="1">
      <alignment horizontal="center" vertical="center" wrapText="1"/>
    </xf>
    <xf numFmtId="0" fontId="0" fillId="0" borderId="5" xfId="0" applyFont="1" applyFill="1" applyBorder="1" applyAlignment="1">
      <alignment horizontal="left"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vertical="center" wrapText="1"/>
    </xf>
    <xf numFmtId="0" fontId="28" fillId="0" borderId="5" xfId="0" applyFont="1" applyFill="1" applyBorder="1" applyAlignment="1">
      <alignment vertical="center" wrapText="1"/>
    </xf>
    <xf numFmtId="181" fontId="28" fillId="0" borderId="5" xfId="0" applyNumberFormat="1" applyFont="1" applyFill="1" applyBorder="1" applyAlignment="1">
      <alignment horizontal="center" vertical="center" wrapText="1"/>
    </xf>
    <xf numFmtId="0" fontId="28" fillId="0" borderId="5" xfId="0" applyFont="1" applyFill="1" applyBorder="1" applyAlignment="1">
      <alignment horizontal="center" vertical="center" wrapText="1"/>
    </xf>
    <xf numFmtId="0" fontId="1" fillId="0" borderId="5" xfId="0" applyFont="1" applyFill="1" applyBorder="1" applyAlignment="1">
      <alignment vertical="center" wrapText="1"/>
    </xf>
    <xf numFmtId="0" fontId="28" fillId="0" borderId="5" xfId="0" applyFont="1" applyFill="1" applyBorder="1" applyAlignment="1">
      <alignment horizontal="left" vertical="center" wrapText="1"/>
    </xf>
    <xf numFmtId="0" fontId="25" fillId="0" borderId="0" xfId="0" applyFont="1" applyFill="1" applyAlignment="1">
      <alignment horizontal="center" vertical="center" wrapText="1"/>
    </xf>
    <xf numFmtId="49" fontId="28" fillId="0" borderId="6" xfId="0" applyNumberFormat="1"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6" xfId="0" applyFont="1" applyFill="1" applyBorder="1" applyAlignment="1">
      <alignment vertical="center" wrapText="1"/>
    </xf>
    <xf numFmtId="49" fontId="28" fillId="0" borderId="5"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27" fillId="0" borderId="4" xfId="0" applyFont="1" applyFill="1" applyBorder="1" applyAlignment="1">
      <alignment horizontal="center" vertical="center" wrapText="1"/>
    </xf>
    <xf numFmtId="0" fontId="0" fillId="0" borderId="0" xfId="0" applyFill="1" applyAlignment="1">
      <alignment horizontal="left" vertical="center" wrapText="1"/>
    </xf>
    <xf numFmtId="180" fontId="0" fillId="0" borderId="0" xfId="0" applyNumberFormat="1" applyFill="1" applyAlignment="1">
      <alignment horizontal="left" vertical="center" wrapText="1"/>
    </xf>
    <xf numFmtId="0" fontId="0" fillId="0" borderId="0" xfId="0" applyFill="1">
      <alignment vertical="center"/>
    </xf>
    <xf numFmtId="0" fontId="30" fillId="0" borderId="0" xfId="0" applyFont="1" applyFill="1" applyAlignment="1">
      <alignment horizontal="center" vertical="center"/>
    </xf>
    <xf numFmtId="0" fontId="22" fillId="0" borderId="1" xfId="0" applyFont="1" applyFill="1" applyBorder="1" applyAlignment="1">
      <alignment horizontal="left"/>
    </xf>
    <xf numFmtId="0" fontId="22" fillId="0" borderId="1" xfId="0" applyFont="1" applyFill="1" applyBorder="1" applyAlignment="1">
      <alignment vertical="center"/>
    </xf>
    <xf numFmtId="0" fontId="22" fillId="0" borderId="1" xfId="0" applyFont="1" applyFill="1" applyBorder="1" applyAlignment="1">
      <alignment horizontal="right"/>
    </xf>
    <xf numFmtId="0" fontId="23" fillId="0" borderId="5" xfId="0" applyFont="1" applyFill="1" applyBorder="1" applyAlignment="1">
      <alignment horizontal="center" vertical="center" wrapText="1"/>
    </xf>
    <xf numFmtId="0" fontId="23" fillId="0" borderId="5" xfId="0" applyFont="1" applyFill="1" applyBorder="1" applyAlignment="1">
      <alignment vertical="center" wrapText="1"/>
    </xf>
    <xf numFmtId="43" fontId="23" fillId="0" borderId="5" xfId="8" applyFont="1" applyFill="1" applyBorder="1" applyAlignment="1">
      <alignment vertical="center" wrapText="1"/>
    </xf>
    <xf numFmtId="0" fontId="23" fillId="0" borderId="5" xfId="0" applyFont="1" applyFill="1" applyBorder="1" applyAlignment="1">
      <alignment vertical="center"/>
    </xf>
    <xf numFmtId="0" fontId="22" fillId="0" borderId="0" xfId="0" applyFont="1" applyFill="1" applyAlignment="1">
      <alignment horizontal="left"/>
    </xf>
    <xf numFmtId="0" fontId="22" fillId="0" borderId="0" xfId="0" applyFont="1" applyFill="1" applyAlignment="1">
      <alignment vertical="center"/>
    </xf>
    <xf numFmtId="0" fontId="22" fillId="0" borderId="0" xfId="0" applyFont="1" applyFill="1" applyAlignment="1">
      <alignment horizontal="right"/>
    </xf>
    <xf numFmtId="0" fontId="8" fillId="0" borderId="1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8" xfId="0" applyFont="1" applyFill="1" applyBorder="1" applyAlignment="1">
      <alignment horizontal="center" vertical="center"/>
    </xf>
    <xf numFmtId="43" fontId="22" fillId="0" borderId="4" xfId="8" applyFont="1" applyFill="1" applyBorder="1" applyAlignment="1">
      <alignment horizontal="center" vertical="center"/>
    </xf>
    <xf numFmtId="43" fontId="22" fillId="0" borderId="5" xfId="8" applyFont="1" applyFill="1" applyBorder="1" applyAlignment="1">
      <alignment horizontal="center" vertical="center" wrapText="1"/>
    </xf>
    <xf numFmtId="0" fontId="22" fillId="0" borderId="5" xfId="8" applyNumberFormat="1" applyFont="1" applyFill="1" applyBorder="1" applyAlignment="1">
      <alignment horizontal="center" vertical="center"/>
    </xf>
    <xf numFmtId="43" fontId="22" fillId="0" borderId="5" xfId="8" applyFont="1" applyFill="1" applyBorder="1" applyAlignment="1">
      <alignment horizontal="center" vertical="center"/>
    </xf>
    <xf numFmtId="43" fontId="22" fillId="0" borderId="5" xfId="8" applyFont="1" applyFill="1" applyBorder="1" applyAlignment="1">
      <alignment vertical="center"/>
    </xf>
    <xf numFmtId="178" fontId="22" fillId="0" borderId="5" xfId="8" applyNumberFormat="1" applyFont="1" applyFill="1" applyBorder="1">
      <alignment vertical="center"/>
    </xf>
    <xf numFmtId="10" fontId="22" fillId="0" borderId="5" xfId="8" applyNumberFormat="1" applyFont="1" applyFill="1" applyBorder="1">
      <alignment vertical="center"/>
    </xf>
    <xf numFmtId="0" fontId="22" fillId="0" borderId="5" xfId="0" applyFont="1" applyFill="1" applyBorder="1" applyAlignment="1">
      <alignment vertical="center"/>
    </xf>
    <xf numFmtId="181" fontId="22" fillId="0" borderId="5" xfId="0" applyNumberFormat="1" applyFont="1" applyFill="1" applyBorder="1" applyAlignment="1">
      <alignment vertical="center"/>
    </xf>
    <xf numFmtId="10" fontId="22" fillId="0" borderId="5" xfId="8" applyNumberFormat="1" applyFont="1" applyFill="1" applyBorder="1" applyAlignment="1">
      <alignment horizontal="center" vertical="center"/>
    </xf>
    <xf numFmtId="0" fontId="22" fillId="0" borderId="0" xfId="0" applyFont="1" applyFill="1" applyAlignment="1">
      <alignment horizontal="left" vertical="center" wrapText="1"/>
    </xf>
    <xf numFmtId="10" fontId="22" fillId="0" borderId="5" xfId="0" applyNumberFormat="1" applyFont="1" applyFill="1" applyBorder="1" applyAlignment="1">
      <alignment vertical="center"/>
    </xf>
    <xf numFmtId="10" fontId="22" fillId="0" borderId="5" xfId="0" applyNumberFormat="1" applyFont="1" applyFill="1" applyBorder="1" applyAlignment="1">
      <alignment horizontal="center" vertical="center"/>
    </xf>
    <xf numFmtId="9" fontId="1" fillId="0" borderId="0" xfId="0" applyNumberFormat="1" applyFont="1" applyFill="1" applyAlignment="1">
      <alignment horizontal="center" vertical="center"/>
    </xf>
    <xf numFmtId="9" fontId="30" fillId="0" borderId="0" xfId="0" applyNumberFormat="1" applyFont="1" applyFill="1" applyAlignment="1">
      <alignment horizontal="center" vertical="center"/>
    </xf>
    <xf numFmtId="0" fontId="20" fillId="0" borderId="0" xfId="0" applyFont="1" applyFill="1" applyAlignment="1">
      <alignment horizontal="left"/>
    </xf>
    <xf numFmtId="0" fontId="20" fillId="0" borderId="0" xfId="0" applyFont="1" applyFill="1" applyAlignment="1"/>
    <xf numFmtId="0" fontId="20" fillId="0" borderId="0" xfId="0" applyFont="1" applyFill="1" applyAlignment="1">
      <alignment vertical="center"/>
    </xf>
    <xf numFmtId="9" fontId="20" fillId="0" borderId="0" xfId="0" applyNumberFormat="1" applyFont="1" applyFill="1" applyAlignment="1">
      <alignment horizontal="center" vertical="center"/>
    </xf>
    <xf numFmtId="0" fontId="20" fillId="0" borderId="0" xfId="0" applyFont="1" applyFill="1" applyAlignment="1">
      <alignment horizontal="right"/>
    </xf>
    <xf numFmtId="9" fontId="22" fillId="0" borderId="5" xfId="8" applyNumberFormat="1" applyFont="1" applyFill="1" applyBorder="1" applyAlignment="1">
      <alignment horizontal="center" vertical="center" wrapText="1"/>
    </xf>
    <xf numFmtId="43" fontId="22" fillId="0" borderId="5" xfId="8" applyFont="1" applyFill="1" applyBorder="1" applyAlignment="1">
      <alignment vertical="center" wrapText="1"/>
    </xf>
    <xf numFmtId="9" fontId="22" fillId="0" borderId="5" xfId="8" applyNumberFormat="1" applyFont="1" applyFill="1" applyBorder="1" applyAlignment="1">
      <alignment horizontal="center" vertical="center"/>
    </xf>
    <xf numFmtId="43" fontId="22" fillId="0" borderId="5" xfId="8" applyFont="1" applyFill="1" applyBorder="1">
      <alignment vertical="center"/>
    </xf>
    <xf numFmtId="0" fontId="22" fillId="0" borderId="2" xfId="0" applyFont="1" applyFill="1" applyBorder="1" applyAlignment="1">
      <alignment horizontal="center" vertical="center"/>
    </xf>
    <xf numFmtId="43" fontId="22" fillId="0" borderId="5" xfId="8" applyFont="1" applyFill="1" applyBorder="1" applyAlignment="1">
      <alignment horizontal="left" vertical="center"/>
    </xf>
    <xf numFmtId="0" fontId="22" fillId="0" borderId="5" xfId="8" applyNumberFormat="1" applyFont="1" applyFill="1" applyBorder="1" applyAlignment="1">
      <alignment horizontal="left" vertical="center" indent="3"/>
    </xf>
    <xf numFmtId="179" fontId="22" fillId="0" borderId="5" xfId="0" applyNumberFormat="1" applyFont="1" applyFill="1" applyBorder="1" applyAlignment="1">
      <alignment vertical="center"/>
    </xf>
    <xf numFmtId="0" fontId="31" fillId="0" borderId="5" xfId="8" applyNumberFormat="1" applyFont="1" applyFill="1" applyBorder="1" applyAlignment="1">
      <alignment horizontal="center" vertical="center"/>
    </xf>
    <xf numFmtId="43" fontId="31" fillId="0" borderId="5" xfId="8" applyFont="1" applyFill="1" applyBorder="1" applyAlignment="1">
      <alignment horizontal="left" vertical="center"/>
    </xf>
    <xf numFmtId="43" fontId="31" fillId="0" borderId="5" xfId="8" applyFont="1" applyFill="1" applyBorder="1">
      <alignment vertical="center"/>
    </xf>
    <xf numFmtId="0" fontId="31" fillId="0" borderId="5" xfId="8" applyNumberFormat="1" applyFont="1" applyFill="1" applyBorder="1" applyAlignment="1">
      <alignment horizontal="left" vertical="center" indent="3"/>
    </xf>
    <xf numFmtId="0" fontId="32" fillId="0" borderId="0" xfId="0" applyFont="1" applyFill="1" applyAlignment="1">
      <alignment horizontal="left" vertical="center"/>
    </xf>
    <xf numFmtId="10" fontId="1" fillId="0" borderId="0" xfId="0" applyNumberFormat="1" applyFont="1" applyFill="1" applyAlignment="1">
      <alignmen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190" xfId="13"/>
    <cellStyle name="注释" xfId="14" builtinId="10"/>
    <cellStyle name="警告文本" xfId="15" builtinId="11"/>
    <cellStyle name="常规 195" xfId="16"/>
    <cellStyle name="60% - 强调文字颜色 2" xfId="17" builtinId="36"/>
    <cellStyle name="标题 4" xfId="18" builtinId="19"/>
    <cellStyle name="标题" xfId="19" builtinId="15"/>
    <cellStyle name="解释性文本" xfId="20" builtinId="53"/>
    <cellStyle name="常规 187" xfId="21"/>
    <cellStyle name="常规 192" xfId="22"/>
    <cellStyle name="标题 1" xfId="23" builtinId="16"/>
    <cellStyle name="常规 188" xfId="24"/>
    <cellStyle name="常规 193" xfId="25"/>
    <cellStyle name="标题 2" xfId="26" builtinId="17"/>
    <cellStyle name="常规 189" xfId="27"/>
    <cellStyle name="常规 194" xfId="28"/>
    <cellStyle name="60% - 强调文字颜色 1" xfId="29" builtinId="32"/>
    <cellStyle name="标题 3" xfId="30" builtinId="18"/>
    <cellStyle name="60% - 强调文字颜色 4" xfId="31" builtinId="44"/>
    <cellStyle name="输出" xfId="32" builtinId="21"/>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常规 205" xfId="45"/>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75" xfId="58"/>
    <cellStyle name="常规 180" xfId="59"/>
    <cellStyle name="常规 178" xfId="60"/>
    <cellStyle name="常规 179" xfId="61"/>
    <cellStyle name="常规 184" xfId="62"/>
    <cellStyle name="常规 182" xfId="63"/>
    <cellStyle name="常规 191" xfId="64"/>
    <cellStyle name="常规_200404安顺！" xfId="65"/>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zoomScale="85" zoomScaleNormal="85" topLeftCell="A3" workbookViewId="0">
      <selection activeCell="D19" sqref="D19"/>
    </sheetView>
  </sheetViews>
  <sheetFormatPr defaultColWidth="9" defaultRowHeight="14.25" outlineLevelCol="5"/>
  <cols>
    <col min="1" max="1" width="8.375" style="49" customWidth="1"/>
    <col min="2" max="2" width="43.125" style="1" customWidth="1"/>
    <col min="3" max="6" width="30.625" style="1" customWidth="1"/>
    <col min="7" max="16384" width="9" style="1"/>
  </cols>
  <sheetData>
    <row r="1" ht="22.5" customHeight="1" spans="1:2">
      <c r="A1" s="145" t="s">
        <v>0</v>
      </c>
      <c r="B1" s="50"/>
    </row>
    <row r="2" ht="54.75" customHeight="1" spans="1:6">
      <c r="A2" s="96" t="s">
        <v>1</v>
      </c>
      <c r="B2" s="96"/>
      <c r="C2" s="96"/>
      <c r="D2" s="96"/>
      <c r="E2" s="96"/>
      <c r="F2" s="96"/>
    </row>
    <row r="3" ht="18.75" customHeight="1" spans="1:6">
      <c r="A3" s="128" t="s">
        <v>2</v>
      </c>
      <c r="B3" s="129"/>
      <c r="C3" s="130"/>
      <c r="D3" s="130"/>
      <c r="E3" s="130"/>
      <c r="F3" s="132" t="s">
        <v>3</v>
      </c>
    </row>
    <row r="4" ht="17.1" customHeight="1" spans="1:6">
      <c r="A4" s="108" t="s">
        <v>4</v>
      </c>
      <c r="B4" s="108" t="s">
        <v>5</v>
      </c>
      <c r="C4" s="108" t="s">
        <v>6</v>
      </c>
      <c r="D4" s="137" t="s">
        <v>7</v>
      </c>
      <c r="E4" s="110"/>
      <c r="F4" s="111"/>
    </row>
    <row r="5" ht="17.1" customHeight="1" spans="1:6">
      <c r="A5" s="112"/>
      <c r="B5" s="112"/>
      <c r="C5" s="112"/>
      <c r="D5" s="116" t="s">
        <v>8</v>
      </c>
      <c r="E5" s="116" t="s">
        <v>9</v>
      </c>
      <c r="F5" s="116" t="s">
        <v>10</v>
      </c>
    </row>
    <row r="6" s="49" customFormat="1" ht="21.95" customHeight="1" spans="1:6">
      <c r="A6" s="112" t="s">
        <v>11</v>
      </c>
      <c r="B6" s="112">
        <v>1</v>
      </c>
      <c r="C6" s="112">
        <v>2</v>
      </c>
      <c r="D6" s="115">
        <v>3</v>
      </c>
      <c r="E6" s="116" t="s">
        <v>12</v>
      </c>
      <c r="F6" s="116" t="s">
        <v>13</v>
      </c>
    </row>
    <row r="7" ht="21.95" customHeight="1" spans="1:6">
      <c r="A7" s="116" t="s">
        <v>14</v>
      </c>
      <c r="B7" s="117"/>
      <c r="C7" s="136">
        <f>C8+C24</f>
        <v>126213</v>
      </c>
      <c r="D7" s="136">
        <f>D8+D24</f>
        <v>126851</v>
      </c>
      <c r="E7" s="119">
        <f>F7/D7</f>
        <v>-0.0050295228259927</v>
      </c>
      <c r="F7" s="136">
        <f>C7-D7</f>
        <v>-638</v>
      </c>
    </row>
    <row r="8" ht="21.95" customHeight="1" spans="1:6">
      <c r="A8" s="115" t="s">
        <v>15</v>
      </c>
      <c r="B8" s="136" t="s">
        <v>16</v>
      </c>
      <c r="C8" s="136">
        <f>SUM(C9:C23)</f>
        <v>70704</v>
      </c>
      <c r="D8" s="136">
        <f>SUM(D9:D23)</f>
        <v>90381</v>
      </c>
      <c r="E8" s="119">
        <f t="shared" ref="E8:E31" si="0">F8/D8</f>
        <v>-0.217711687190892</v>
      </c>
      <c r="F8" s="136">
        <f t="shared" ref="F8:F31" si="1">C8-D8</f>
        <v>-19677</v>
      </c>
    </row>
    <row r="9" ht="21.95" customHeight="1" spans="1:6">
      <c r="A9" s="115">
        <v>1</v>
      </c>
      <c r="B9" s="136" t="s">
        <v>17</v>
      </c>
      <c r="C9" s="136">
        <v>18944</v>
      </c>
      <c r="D9" s="136">
        <v>27566</v>
      </c>
      <c r="E9" s="119">
        <f t="shared" si="0"/>
        <v>-0.312776608865994</v>
      </c>
      <c r="F9" s="136">
        <f t="shared" si="1"/>
        <v>-8622</v>
      </c>
    </row>
    <row r="10" ht="21.95" customHeight="1" spans="1:6">
      <c r="A10" s="115">
        <v>2</v>
      </c>
      <c r="B10" s="136" t="s">
        <v>18</v>
      </c>
      <c r="C10" s="136">
        <v>7203</v>
      </c>
      <c r="D10" s="136">
        <v>8400</v>
      </c>
      <c r="E10" s="119">
        <f t="shared" si="0"/>
        <v>-0.1425</v>
      </c>
      <c r="F10" s="136">
        <f t="shared" si="1"/>
        <v>-1197</v>
      </c>
    </row>
    <row r="11" ht="21.95" customHeight="1" spans="1:6">
      <c r="A11" s="115">
        <v>3</v>
      </c>
      <c r="B11" s="136" t="s">
        <v>19</v>
      </c>
      <c r="C11" s="136">
        <v>3175</v>
      </c>
      <c r="D11" s="136">
        <v>3008</v>
      </c>
      <c r="E11" s="119">
        <f t="shared" si="0"/>
        <v>0.0555186170212766</v>
      </c>
      <c r="F11" s="136">
        <f t="shared" si="1"/>
        <v>167</v>
      </c>
    </row>
    <row r="12" ht="21.95" customHeight="1" spans="1:6">
      <c r="A12" s="115">
        <v>4</v>
      </c>
      <c r="B12" s="136" t="s">
        <v>20</v>
      </c>
      <c r="C12" s="136">
        <v>2806</v>
      </c>
      <c r="D12" s="136">
        <v>3056</v>
      </c>
      <c r="E12" s="119">
        <f t="shared" si="0"/>
        <v>-0.0818062827225131</v>
      </c>
      <c r="F12" s="136">
        <f t="shared" si="1"/>
        <v>-250</v>
      </c>
    </row>
    <row r="13" ht="21.95" customHeight="1" spans="1:6">
      <c r="A13" s="115">
        <v>5</v>
      </c>
      <c r="B13" s="136" t="s">
        <v>21</v>
      </c>
      <c r="C13" s="136">
        <v>7261</v>
      </c>
      <c r="D13" s="136">
        <v>7925</v>
      </c>
      <c r="E13" s="119">
        <f t="shared" si="0"/>
        <v>-0.0837854889589905</v>
      </c>
      <c r="F13" s="136">
        <f t="shared" si="1"/>
        <v>-664</v>
      </c>
    </row>
    <row r="14" ht="21.95" customHeight="1" spans="1:6">
      <c r="A14" s="115">
        <v>6</v>
      </c>
      <c r="B14" s="136" t="s">
        <v>22</v>
      </c>
      <c r="C14" s="136">
        <v>6759</v>
      </c>
      <c r="D14" s="136">
        <v>7652</v>
      </c>
      <c r="E14" s="119">
        <f t="shared" si="0"/>
        <v>-0.116701515943544</v>
      </c>
      <c r="F14" s="136">
        <f t="shared" si="1"/>
        <v>-893</v>
      </c>
    </row>
    <row r="15" ht="21.95" customHeight="1" spans="1:6">
      <c r="A15" s="115">
        <v>7</v>
      </c>
      <c r="B15" s="136" t="s">
        <v>23</v>
      </c>
      <c r="C15" s="136">
        <v>2548</v>
      </c>
      <c r="D15" s="136">
        <v>3489</v>
      </c>
      <c r="E15" s="119">
        <f t="shared" si="0"/>
        <v>-0.269704786471768</v>
      </c>
      <c r="F15" s="136">
        <f t="shared" si="1"/>
        <v>-941</v>
      </c>
    </row>
    <row r="16" ht="21.95" customHeight="1" spans="1:6">
      <c r="A16" s="115">
        <v>8</v>
      </c>
      <c r="B16" s="136" t="s">
        <v>24</v>
      </c>
      <c r="C16" s="136">
        <v>3572</v>
      </c>
      <c r="D16" s="136">
        <v>5802</v>
      </c>
      <c r="E16" s="119">
        <f t="shared" si="0"/>
        <v>-0.384350224060669</v>
      </c>
      <c r="F16" s="136">
        <f t="shared" si="1"/>
        <v>-2230</v>
      </c>
    </row>
    <row r="17" ht="21.95" customHeight="1" spans="1:6">
      <c r="A17" s="115">
        <v>9</v>
      </c>
      <c r="B17" s="136" t="s">
        <v>25</v>
      </c>
      <c r="C17" s="136">
        <v>5117</v>
      </c>
      <c r="D17" s="136">
        <v>6878</v>
      </c>
      <c r="E17" s="119">
        <f t="shared" si="0"/>
        <v>-0.256033730735679</v>
      </c>
      <c r="F17" s="136">
        <f t="shared" si="1"/>
        <v>-1761</v>
      </c>
    </row>
    <row r="18" ht="21.95" customHeight="1" spans="1:6">
      <c r="A18" s="115">
        <v>10</v>
      </c>
      <c r="B18" s="136" t="s">
        <v>26</v>
      </c>
      <c r="C18" s="136">
        <v>5120</v>
      </c>
      <c r="D18" s="136">
        <v>4881</v>
      </c>
      <c r="E18" s="119">
        <f t="shared" si="0"/>
        <v>0.0489653759475517</v>
      </c>
      <c r="F18" s="136">
        <f t="shared" si="1"/>
        <v>239</v>
      </c>
    </row>
    <row r="19" ht="21.95" customHeight="1" spans="1:6">
      <c r="A19" s="115">
        <v>11</v>
      </c>
      <c r="B19" s="136" t="s">
        <v>27</v>
      </c>
      <c r="C19" s="136">
        <v>460</v>
      </c>
      <c r="D19" s="136">
        <v>2900</v>
      </c>
      <c r="E19" s="119">
        <f t="shared" si="0"/>
        <v>-0.841379310344828</v>
      </c>
      <c r="F19" s="136">
        <f t="shared" si="1"/>
        <v>-2440</v>
      </c>
    </row>
    <row r="20" ht="21.95" customHeight="1" spans="1:6">
      <c r="A20" s="115">
        <v>12</v>
      </c>
      <c r="B20" s="136" t="s">
        <v>28</v>
      </c>
      <c r="C20" s="136">
        <v>6724</v>
      </c>
      <c r="D20" s="136">
        <v>8265</v>
      </c>
      <c r="E20" s="119">
        <f t="shared" si="0"/>
        <v>-0.186448880822747</v>
      </c>
      <c r="F20" s="136">
        <f t="shared" si="1"/>
        <v>-1541</v>
      </c>
    </row>
    <row r="21" ht="21.95" customHeight="1" spans="1:6">
      <c r="A21" s="115">
        <v>13</v>
      </c>
      <c r="B21" s="136" t="s">
        <v>29</v>
      </c>
      <c r="C21" s="136">
        <v>951</v>
      </c>
      <c r="D21" s="136">
        <v>739</v>
      </c>
      <c r="E21" s="119">
        <f t="shared" si="0"/>
        <v>0.286874154262517</v>
      </c>
      <c r="F21" s="136">
        <f t="shared" si="1"/>
        <v>212</v>
      </c>
    </row>
    <row r="22" ht="21.95" customHeight="1" spans="1:6">
      <c r="A22" s="115">
        <v>14</v>
      </c>
      <c r="B22" s="136" t="s">
        <v>30</v>
      </c>
      <c r="C22" s="136">
        <v>168</v>
      </c>
      <c r="D22" s="136">
        <v>228</v>
      </c>
      <c r="E22" s="119">
        <f t="shared" si="0"/>
        <v>-0.263157894736842</v>
      </c>
      <c r="F22" s="136">
        <f t="shared" si="1"/>
        <v>-60</v>
      </c>
    </row>
    <row r="23" ht="21.95" customHeight="1" spans="1:6">
      <c r="A23" s="115">
        <v>15</v>
      </c>
      <c r="B23" s="136" t="s">
        <v>31</v>
      </c>
      <c r="C23" s="136">
        <v>-104</v>
      </c>
      <c r="D23" s="136">
        <v>-408</v>
      </c>
      <c r="E23" s="119">
        <f t="shared" si="0"/>
        <v>-0.745098039215686</v>
      </c>
      <c r="F23" s="136">
        <f t="shared" si="1"/>
        <v>304</v>
      </c>
    </row>
    <row r="24" ht="21.95" customHeight="1" spans="1:6">
      <c r="A24" s="115" t="s">
        <v>32</v>
      </c>
      <c r="B24" s="136" t="s">
        <v>33</v>
      </c>
      <c r="C24" s="136">
        <f>SUM(C25:C31)</f>
        <v>55509</v>
      </c>
      <c r="D24" s="136">
        <f>SUM(D25:D31)</f>
        <v>36470</v>
      </c>
      <c r="E24" s="119">
        <f t="shared" si="0"/>
        <v>0.522045516863175</v>
      </c>
      <c r="F24" s="136">
        <f t="shared" si="1"/>
        <v>19039</v>
      </c>
    </row>
    <row r="25" ht="21.95" customHeight="1" spans="1:6">
      <c r="A25" s="115">
        <v>1</v>
      </c>
      <c r="B25" s="136" t="s">
        <v>34</v>
      </c>
      <c r="C25" s="136">
        <v>5382</v>
      </c>
      <c r="D25" s="136">
        <v>5944</v>
      </c>
      <c r="E25" s="119">
        <f t="shared" si="0"/>
        <v>-0.0945491251682369</v>
      </c>
      <c r="F25" s="136">
        <f t="shared" si="1"/>
        <v>-562</v>
      </c>
    </row>
    <row r="26" ht="21.95" customHeight="1" spans="1:6">
      <c r="A26" s="115">
        <v>2</v>
      </c>
      <c r="B26" s="136" t="s">
        <v>35</v>
      </c>
      <c r="C26" s="136">
        <v>3191</v>
      </c>
      <c r="D26" s="136">
        <v>6104</v>
      </c>
      <c r="E26" s="119">
        <f t="shared" si="0"/>
        <v>-0.477228047182176</v>
      </c>
      <c r="F26" s="136">
        <f t="shared" si="1"/>
        <v>-2913</v>
      </c>
    </row>
    <row r="27" ht="21.95" customHeight="1" spans="1:6">
      <c r="A27" s="115">
        <v>3</v>
      </c>
      <c r="B27" s="136" t="s">
        <v>36</v>
      </c>
      <c r="C27" s="136">
        <v>4033</v>
      </c>
      <c r="D27" s="136">
        <v>2035</v>
      </c>
      <c r="E27" s="119">
        <f t="shared" si="0"/>
        <v>0.981818181818182</v>
      </c>
      <c r="F27" s="136">
        <f t="shared" si="1"/>
        <v>1998</v>
      </c>
    </row>
    <row r="28" ht="21.95" customHeight="1" spans="1:6">
      <c r="A28" s="115">
        <v>4</v>
      </c>
      <c r="B28" s="136" t="s">
        <v>37</v>
      </c>
      <c r="C28" s="136">
        <v>0</v>
      </c>
      <c r="D28" s="136">
        <v>0</v>
      </c>
      <c r="E28" s="122" t="s">
        <v>38</v>
      </c>
      <c r="F28" s="136">
        <f t="shared" si="1"/>
        <v>0</v>
      </c>
    </row>
    <row r="29" ht="21.95" customHeight="1" spans="1:6">
      <c r="A29" s="115">
        <v>5</v>
      </c>
      <c r="B29" s="136" t="s">
        <v>39</v>
      </c>
      <c r="C29" s="136">
        <v>42853</v>
      </c>
      <c r="D29" s="136">
        <v>21689</v>
      </c>
      <c r="E29" s="119">
        <f t="shared" si="0"/>
        <v>0.975794181382267</v>
      </c>
      <c r="F29" s="136">
        <f t="shared" si="1"/>
        <v>21164</v>
      </c>
    </row>
    <row r="30" ht="21.95" customHeight="1" spans="1:6">
      <c r="A30" s="115">
        <v>6</v>
      </c>
      <c r="B30" s="136" t="s">
        <v>40</v>
      </c>
      <c r="C30" s="136">
        <v>0</v>
      </c>
      <c r="D30" s="136">
        <v>0</v>
      </c>
      <c r="E30" s="122" t="s">
        <v>38</v>
      </c>
      <c r="F30" s="136">
        <f t="shared" si="1"/>
        <v>0</v>
      </c>
    </row>
    <row r="31" ht="21.95" customHeight="1" spans="1:6">
      <c r="A31" s="115">
        <v>7</v>
      </c>
      <c r="B31" s="136" t="s">
        <v>41</v>
      </c>
      <c r="C31" s="136">
        <v>50</v>
      </c>
      <c r="D31" s="136">
        <v>698</v>
      </c>
      <c r="E31" s="119">
        <f t="shared" si="0"/>
        <v>-0.92836676217765</v>
      </c>
      <c r="F31" s="136">
        <f t="shared" si="1"/>
        <v>-648</v>
      </c>
    </row>
    <row r="32" spans="5:5">
      <c r="E32" s="146"/>
    </row>
  </sheetData>
  <mergeCells count="7">
    <mergeCell ref="A1:B1"/>
    <mergeCell ref="A2:F2"/>
    <mergeCell ref="D4:F4"/>
    <mergeCell ref="A7:B7"/>
    <mergeCell ref="A4:A5"/>
    <mergeCell ref="B4:B5"/>
    <mergeCell ref="C4:C5"/>
  </mergeCells>
  <printOptions horizontalCentered="1"/>
  <pageMargins left="0.751388888888889" right="0.751388888888889" top="1" bottom="1" header="0.5" footer="0.5"/>
  <pageSetup paperSize="9" scale="6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7"/>
  <sheetViews>
    <sheetView zoomScale="70" zoomScaleNormal="70" workbookViewId="0">
      <selection activeCell="F58" sqref="F58"/>
    </sheetView>
  </sheetViews>
  <sheetFormatPr defaultColWidth="9" defaultRowHeight="13.5" outlineLevelCol="5"/>
  <cols>
    <col min="1" max="1" width="10.875" style="95" customWidth="1"/>
    <col min="2" max="2" width="53.25" style="95" customWidth="1"/>
    <col min="3" max="3" width="15.375" style="95" customWidth="1"/>
    <col min="4" max="4" width="18.625" style="95" customWidth="1"/>
    <col min="5" max="5" width="12.625" style="95" customWidth="1"/>
    <col min="6" max="6" width="13.75" style="95" customWidth="1"/>
    <col min="7" max="16384" width="9" style="95"/>
  </cols>
  <sheetData>
    <row r="1" s="1" customFormat="1" ht="14.25" spans="1:1">
      <c r="A1" s="49" t="s">
        <v>42</v>
      </c>
    </row>
    <row r="2" s="1" customFormat="1" ht="54.75" customHeight="1" spans="1:6">
      <c r="A2" s="96"/>
      <c r="B2" s="96" t="s">
        <v>43</v>
      </c>
      <c r="C2" s="96"/>
      <c r="D2" s="96"/>
      <c r="E2" s="96"/>
      <c r="F2" s="96"/>
    </row>
    <row r="3" s="1" customFormat="1" ht="18.75" customHeight="1" spans="1:6">
      <c r="A3" s="128" t="s">
        <v>2</v>
      </c>
      <c r="B3" s="129"/>
      <c r="C3" s="130"/>
      <c r="D3" s="130"/>
      <c r="E3" s="130"/>
      <c r="F3" s="132" t="s">
        <v>3</v>
      </c>
    </row>
    <row r="4" s="1" customFormat="1" ht="14.25" spans="1:6">
      <c r="A4" s="108" t="s">
        <v>44</v>
      </c>
      <c r="B4" s="108" t="s">
        <v>5</v>
      </c>
      <c r="C4" s="108" t="s">
        <v>6</v>
      </c>
      <c r="D4" s="137" t="s">
        <v>7</v>
      </c>
      <c r="E4" s="110"/>
      <c r="F4" s="111"/>
    </row>
    <row r="5" s="1" customFormat="1" ht="14.25" spans="1:6">
      <c r="A5" s="112"/>
      <c r="B5" s="112"/>
      <c r="C5" s="112"/>
      <c r="D5" s="136" t="s">
        <v>8</v>
      </c>
      <c r="E5" s="136" t="s">
        <v>9</v>
      </c>
      <c r="F5" s="136" t="s">
        <v>10</v>
      </c>
    </row>
    <row r="6" s="49" customFormat="1" ht="14.25" spans="1:6">
      <c r="A6" s="112" t="s">
        <v>11</v>
      </c>
      <c r="B6" s="112">
        <v>1</v>
      </c>
      <c r="C6" s="112">
        <v>2</v>
      </c>
      <c r="D6" s="115">
        <v>3</v>
      </c>
      <c r="E6" s="116" t="s">
        <v>12</v>
      </c>
      <c r="F6" s="116" t="s">
        <v>13</v>
      </c>
    </row>
    <row r="7" s="1" customFormat="1" ht="14.25" spans="1:6">
      <c r="A7" s="116" t="s">
        <v>45</v>
      </c>
      <c r="B7" s="117"/>
      <c r="C7" s="136">
        <v>443055</v>
      </c>
      <c r="D7" s="136">
        <v>458236</v>
      </c>
      <c r="E7" s="119">
        <v>-0.0331292172592289</v>
      </c>
      <c r="F7" s="136">
        <v>-15181</v>
      </c>
    </row>
    <row r="8" s="1" customFormat="1" ht="14.25" spans="1:6">
      <c r="A8" s="115" t="s">
        <v>46</v>
      </c>
      <c r="B8" s="138" t="s">
        <v>47</v>
      </c>
      <c r="C8" s="136">
        <v>32371</v>
      </c>
      <c r="D8" s="136">
        <v>40364</v>
      </c>
      <c r="E8" s="119">
        <v>-0.198022990783867</v>
      </c>
      <c r="F8" s="136">
        <v>-7993</v>
      </c>
    </row>
    <row r="9" s="1" customFormat="1" ht="14.25" spans="1:6">
      <c r="A9" s="115">
        <v>20101</v>
      </c>
      <c r="B9" s="139" t="s">
        <v>48</v>
      </c>
      <c r="C9" s="136">
        <v>753</v>
      </c>
      <c r="D9" s="136">
        <v>1728</v>
      </c>
      <c r="E9" s="119">
        <v>-0.564236111111111</v>
      </c>
      <c r="F9" s="136">
        <v>-975</v>
      </c>
    </row>
    <row r="10" s="1" customFormat="1" ht="14.25" spans="1:6">
      <c r="A10" s="115">
        <v>20102</v>
      </c>
      <c r="B10" s="139" t="s">
        <v>49</v>
      </c>
      <c r="C10" s="136">
        <v>552</v>
      </c>
      <c r="D10" s="136">
        <v>529</v>
      </c>
      <c r="E10" s="119">
        <v>0.0434782608695652</v>
      </c>
      <c r="F10" s="136">
        <v>23</v>
      </c>
    </row>
    <row r="11" s="1" customFormat="1" ht="14.25" spans="1:6">
      <c r="A11" s="115">
        <v>20103</v>
      </c>
      <c r="B11" s="139" t="s">
        <v>50</v>
      </c>
      <c r="C11" s="136">
        <v>14211</v>
      </c>
      <c r="D11" s="136">
        <v>19959</v>
      </c>
      <c r="E11" s="119">
        <v>-0.287990380279573</v>
      </c>
      <c r="F11" s="136">
        <v>-5748</v>
      </c>
    </row>
    <row r="12" s="1" customFormat="1" ht="14.25" spans="1:6">
      <c r="A12" s="115">
        <v>20104</v>
      </c>
      <c r="B12" s="139" t="s">
        <v>51</v>
      </c>
      <c r="C12" s="136">
        <v>1476</v>
      </c>
      <c r="D12" s="136">
        <v>2191</v>
      </c>
      <c r="E12" s="119">
        <v>-0.326335006846189</v>
      </c>
      <c r="F12" s="136">
        <v>-715</v>
      </c>
    </row>
    <row r="13" s="1" customFormat="1" ht="14.25" spans="1:6">
      <c r="A13" s="115">
        <v>20105</v>
      </c>
      <c r="B13" s="139" t="s">
        <v>52</v>
      </c>
      <c r="C13" s="136">
        <v>439</v>
      </c>
      <c r="D13" s="136">
        <v>490</v>
      </c>
      <c r="E13" s="119">
        <v>-0.104081632653061</v>
      </c>
      <c r="F13" s="136">
        <v>-51</v>
      </c>
    </row>
    <row r="14" s="1" customFormat="1" ht="14.25" spans="1:6">
      <c r="A14" s="115">
        <v>20106</v>
      </c>
      <c r="B14" s="139" t="s">
        <v>53</v>
      </c>
      <c r="C14" s="136">
        <v>3074</v>
      </c>
      <c r="D14" s="136">
        <v>2718</v>
      </c>
      <c r="E14" s="119">
        <v>0.130978660779985</v>
      </c>
      <c r="F14" s="136">
        <v>356</v>
      </c>
    </row>
    <row r="15" s="1" customFormat="1" ht="14.25" spans="1:6">
      <c r="A15" s="115">
        <v>20107</v>
      </c>
      <c r="B15" s="139" t="s">
        <v>54</v>
      </c>
      <c r="C15" s="136">
        <v>1600</v>
      </c>
      <c r="D15" s="136">
        <v>2400</v>
      </c>
      <c r="E15" s="119">
        <v>-0.333333333333333</v>
      </c>
      <c r="F15" s="136">
        <v>-800</v>
      </c>
    </row>
    <row r="16" s="1" customFormat="1" ht="14.25" spans="1:6">
      <c r="A16" s="115">
        <v>20110</v>
      </c>
      <c r="B16" s="139" t="s">
        <v>55</v>
      </c>
      <c r="C16" s="136">
        <v>0</v>
      </c>
      <c r="D16" s="136">
        <v>0</v>
      </c>
      <c r="E16" s="122" t="s">
        <v>38</v>
      </c>
      <c r="F16" s="136">
        <v>0</v>
      </c>
    </row>
    <row r="17" s="1" customFormat="1" ht="14.25" spans="1:6">
      <c r="A17" s="115">
        <v>20111</v>
      </c>
      <c r="B17" s="139" t="s">
        <v>56</v>
      </c>
      <c r="C17" s="136">
        <v>1682</v>
      </c>
      <c r="D17" s="136">
        <v>1390</v>
      </c>
      <c r="E17" s="119">
        <v>0.210071942446043</v>
      </c>
      <c r="F17" s="136">
        <v>292</v>
      </c>
    </row>
    <row r="18" s="1" customFormat="1" ht="14.25" spans="1:6">
      <c r="A18" s="115">
        <v>20113</v>
      </c>
      <c r="B18" s="139" t="s">
        <v>57</v>
      </c>
      <c r="C18" s="136">
        <v>1545</v>
      </c>
      <c r="D18" s="136">
        <v>1121</v>
      </c>
      <c r="E18" s="119">
        <v>0.378233719892953</v>
      </c>
      <c r="F18" s="136">
        <v>424</v>
      </c>
    </row>
    <row r="19" s="1" customFormat="1" ht="14.25" spans="1:6">
      <c r="A19" s="115">
        <v>20123</v>
      </c>
      <c r="B19" s="139" t="s">
        <v>58</v>
      </c>
      <c r="C19" s="136">
        <v>329</v>
      </c>
      <c r="D19" s="136">
        <v>327</v>
      </c>
      <c r="E19" s="119">
        <v>0.00611620795107034</v>
      </c>
      <c r="F19" s="136">
        <v>2</v>
      </c>
    </row>
    <row r="20" s="1" customFormat="1" ht="14.25" spans="1:6">
      <c r="A20" s="115">
        <v>20126</v>
      </c>
      <c r="B20" s="139" t="s">
        <v>59</v>
      </c>
      <c r="C20" s="136">
        <v>180</v>
      </c>
      <c r="D20" s="136">
        <v>178</v>
      </c>
      <c r="E20" s="119">
        <v>0.0112359550561798</v>
      </c>
      <c r="F20" s="136">
        <v>2</v>
      </c>
    </row>
    <row r="21" s="1" customFormat="1" ht="14.25" spans="1:6">
      <c r="A21" s="115">
        <v>20128</v>
      </c>
      <c r="B21" s="139" t="s">
        <v>60</v>
      </c>
      <c r="C21" s="136">
        <v>63</v>
      </c>
      <c r="D21" s="136">
        <v>89</v>
      </c>
      <c r="E21" s="119">
        <v>-0.292134831460674</v>
      </c>
      <c r="F21" s="136">
        <v>-26</v>
      </c>
    </row>
    <row r="22" s="1" customFormat="1" ht="14.25" spans="1:6">
      <c r="A22" s="115">
        <v>20129</v>
      </c>
      <c r="B22" s="139" t="s">
        <v>61</v>
      </c>
      <c r="C22" s="136">
        <v>481</v>
      </c>
      <c r="D22" s="136">
        <v>504</v>
      </c>
      <c r="E22" s="119">
        <v>-0.0456349206349206</v>
      </c>
      <c r="F22" s="136">
        <v>-23</v>
      </c>
    </row>
    <row r="23" s="1" customFormat="1" ht="14.25" spans="1:6">
      <c r="A23" s="115">
        <v>20131</v>
      </c>
      <c r="B23" s="139" t="s">
        <v>62</v>
      </c>
      <c r="C23" s="136">
        <v>1699</v>
      </c>
      <c r="D23" s="136">
        <v>2296</v>
      </c>
      <c r="E23" s="119">
        <v>-0.260017421602787</v>
      </c>
      <c r="F23" s="136">
        <v>-597</v>
      </c>
    </row>
    <row r="24" s="1" customFormat="1" ht="14.25" spans="1:6">
      <c r="A24" s="115">
        <v>20132</v>
      </c>
      <c r="B24" s="139" t="s">
        <v>63</v>
      </c>
      <c r="C24" s="136">
        <v>756</v>
      </c>
      <c r="D24" s="136">
        <v>1190</v>
      </c>
      <c r="E24" s="119">
        <v>-0.364705882352941</v>
      </c>
      <c r="F24" s="136">
        <v>-434</v>
      </c>
    </row>
    <row r="25" s="1" customFormat="1" ht="14.25" spans="1:6">
      <c r="A25" s="115">
        <v>20133</v>
      </c>
      <c r="B25" s="139" t="s">
        <v>64</v>
      </c>
      <c r="C25" s="136">
        <v>945</v>
      </c>
      <c r="D25" s="136">
        <v>777</v>
      </c>
      <c r="E25" s="119">
        <v>0.216216216216216</v>
      </c>
      <c r="F25" s="136">
        <v>168</v>
      </c>
    </row>
    <row r="26" s="1" customFormat="1" ht="14.25" spans="1:6">
      <c r="A26" s="115">
        <v>20134</v>
      </c>
      <c r="B26" s="139" t="s">
        <v>65</v>
      </c>
      <c r="C26" s="136">
        <v>275</v>
      </c>
      <c r="D26" s="136">
        <v>294</v>
      </c>
      <c r="E26" s="119">
        <v>-0.0646258503401361</v>
      </c>
      <c r="F26" s="136">
        <v>-19</v>
      </c>
    </row>
    <row r="27" s="1" customFormat="1" ht="14.25" spans="1:6">
      <c r="A27" s="115">
        <v>20138</v>
      </c>
      <c r="B27" s="139" t="s">
        <v>66</v>
      </c>
      <c r="C27" s="136">
        <v>1771</v>
      </c>
      <c r="D27" s="136">
        <v>2168</v>
      </c>
      <c r="E27" s="119">
        <v>-0.183118081180812</v>
      </c>
      <c r="F27" s="136">
        <v>-397</v>
      </c>
    </row>
    <row r="28" s="1" customFormat="1" ht="14.25" spans="1:6">
      <c r="A28" s="115">
        <v>20199</v>
      </c>
      <c r="B28" s="139" t="s">
        <v>67</v>
      </c>
      <c r="C28" s="136">
        <v>540</v>
      </c>
      <c r="D28" s="140">
        <v>15</v>
      </c>
      <c r="E28" s="119">
        <v>35</v>
      </c>
      <c r="F28" s="136">
        <v>525</v>
      </c>
    </row>
    <row r="29" s="1" customFormat="1" ht="15.95" customHeight="1" spans="1:6">
      <c r="A29" s="115">
        <v>203</v>
      </c>
      <c r="B29" s="139" t="s">
        <v>68</v>
      </c>
      <c r="C29" s="136">
        <v>137</v>
      </c>
      <c r="D29" s="136">
        <v>451</v>
      </c>
      <c r="E29" s="119">
        <v>-0.696230598669623</v>
      </c>
      <c r="F29" s="136">
        <v>-314</v>
      </c>
    </row>
    <row r="30" s="1" customFormat="1" ht="15.95" customHeight="1" spans="1:6">
      <c r="A30" s="115">
        <v>20306</v>
      </c>
      <c r="B30" s="139" t="s">
        <v>69</v>
      </c>
      <c r="C30" s="136">
        <v>137</v>
      </c>
      <c r="D30" s="140">
        <v>295</v>
      </c>
      <c r="E30" s="119">
        <v>-0.535593220338983</v>
      </c>
      <c r="F30" s="136">
        <v>-158</v>
      </c>
    </row>
    <row r="31" s="1" customFormat="1" ht="15.95" customHeight="1" spans="1:6">
      <c r="A31" s="115">
        <v>20399</v>
      </c>
      <c r="B31" s="139" t="s">
        <v>70</v>
      </c>
      <c r="C31" s="136">
        <v>0</v>
      </c>
      <c r="D31" s="140">
        <v>156</v>
      </c>
      <c r="E31" s="119">
        <v>-1</v>
      </c>
      <c r="F31" s="136">
        <v>-156</v>
      </c>
    </row>
    <row r="32" s="1" customFormat="1" ht="15.95" customHeight="1" spans="1:6">
      <c r="A32" s="115" t="s">
        <v>71</v>
      </c>
      <c r="B32" s="138" t="s">
        <v>72</v>
      </c>
      <c r="C32" s="136">
        <v>9382</v>
      </c>
      <c r="D32" s="136">
        <v>9522</v>
      </c>
      <c r="E32" s="119">
        <v>-0.0147027935307708</v>
      </c>
      <c r="F32" s="136">
        <v>-140</v>
      </c>
    </row>
    <row r="33" s="1" customFormat="1" ht="14.25" spans="1:6">
      <c r="A33" s="115">
        <v>20401</v>
      </c>
      <c r="B33" s="139" t="s">
        <v>73</v>
      </c>
      <c r="C33" s="136">
        <v>0</v>
      </c>
      <c r="D33" s="136">
        <v>0</v>
      </c>
      <c r="E33" s="122" t="s">
        <v>38</v>
      </c>
      <c r="F33" s="136">
        <v>0</v>
      </c>
    </row>
    <row r="34" s="1" customFormat="1" ht="14.25" spans="1:6">
      <c r="A34" s="115">
        <v>20402</v>
      </c>
      <c r="B34" s="139" t="s">
        <v>74</v>
      </c>
      <c r="C34" s="136">
        <v>8141</v>
      </c>
      <c r="D34" s="136">
        <v>8143</v>
      </c>
      <c r="E34" s="119">
        <v>-0.000245609726145155</v>
      </c>
      <c r="F34" s="136">
        <v>-2</v>
      </c>
    </row>
    <row r="35" s="1" customFormat="1" ht="14.25" spans="1:6">
      <c r="A35" s="115">
        <v>20404</v>
      </c>
      <c r="B35" s="139" t="s">
        <v>75</v>
      </c>
      <c r="C35" s="136">
        <v>67</v>
      </c>
      <c r="D35" s="136">
        <v>60</v>
      </c>
      <c r="E35" s="119">
        <v>0.116666666666667</v>
      </c>
      <c r="F35" s="136">
        <v>7</v>
      </c>
    </row>
    <row r="36" s="1" customFormat="1" ht="14.25" spans="1:6">
      <c r="A36" s="115">
        <v>20405</v>
      </c>
      <c r="B36" s="139" t="s">
        <v>76</v>
      </c>
      <c r="C36" s="136">
        <v>308</v>
      </c>
      <c r="D36" s="136">
        <v>271</v>
      </c>
      <c r="E36" s="119">
        <v>0.136531365313653</v>
      </c>
      <c r="F36" s="136">
        <v>37</v>
      </c>
    </row>
    <row r="37" s="1" customFormat="1" ht="14.25" spans="1:6">
      <c r="A37" s="115">
        <v>20406</v>
      </c>
      <c r="B37" s="139" t="s">
        <v>77</v>
      </c>
      <c r="C37" s="136">
        <v>866</v>
      </c>
      <c r="D37" s="136">
        <v>1048</v>
      </c>
      <c r="E37" s="119">
        <v>-0.173664122137405</v>
      </c>
      <c r="F37" s="136">
        <v>-182</v>
      </c>
    </row>
    <row r="38" s="1" customFormat="1" ht="14.25" spans="1:6">
      <c r="A38" s="115">
        <v>20499</v>
      </c>
      <c r="B38" s="139" t="s">
        <v>78</v>
      </c>
      <c r="C38" s="136">
        <v>0</v>
      </c>
      <c r="D38" s="136">
        <v>0</v>
      </c>
      <c r="E38" s="122" t="s">
        <v>38</v>
      </c>
      <c r="F38" s="136">
        <v>0</v>
      </c>
    </row>
    <row r="39" s="1" customFormat="1" ht="14.25" spans="1:6">
      <c r="A39" s="115" t="s">
        <v>79</v>
      </c>
      <c r="B39" s="138" t="s">
        <v>80</v>
      </c>
      <c r="C39" s="136">
        <v>118209</v>
      </c>
      <c r="D39" s="136">
        <v>117936</v>
      </c>
      <c r="E39" s="119">
        <v>0.00231481481481481</v>
      </c>
      <c r="F39" s="136">
        <v>273</v>
      </c>
    </row>
    <row r="40" s="1" customFormat="1" ht="14.25" spans="1:6">
      <c r="A40" s="115">
        <v>20501</v>
      </c>
      <c r="B40" s="139" t="s">
        <v>81</v>
      </c>
      <c r="C40" s="136">
        <v>1760</v>
      </c>
      <c r="D40" s="136">
        <v>1394</v>
      </c>
      <c r="E40" s="119">
        <v>0.262553802008608</v>
      </c>
      <c r="F40" s="136">
        <v>366</v>
      </c>
    </row>
    <row r="41" s="1" customFormat="1" ht="14.25" spans="1:6">
      <c r="A41" s="115">
        <v>20502</v>
      </c>
      <c r="B41" s="139" t="s">
        <v>82</v>
      </c>
      <c r="C41" s="136">
        <v>110180</v>
      </c>
      <c r="D41" s="136">
        <v>105740</v>
      </c>
      <c r="E41" s="119">
        <v>0.041989786268205</v>
      </c>
      <c r="F41" s="136">
        <v>4440</v>
      </c>
    </row>
    <row r="42" s="1" customFormat="1" ht="14.25" spans="1:6">
      <c r="A42" s="115">
        <v>20503</v>
      </c>
      <c r="B42" s="139" t="s">
        <v>83</v>
      </c>
      <c r="C42" s="136">
        <v>3085</v>
      </c>
      <c r="D42" s="136">
        <v>3208</v>
      </c>
      <c r="E42" s="119">
        <v>-0.0383416458852868</v>
      </c>
      <c r="F42" s="136">
        <v>-123</v>
      </c>
    </row>
    <row r="43" s="1" customFormat="1" ht="14.25" spans="1:6">
      <c r="A43" s="115">
        <v>20507</v>
      </c>
      <c r="B43" s="139" t="s">
        <v>84</v>
      </c>
      <c r="C43" s="136">
        <v>622</v>
      </c>
      <c r="D43" s="136">
        <v>550</v>
      </c>
      <c r="E43" s="119">
        <v>0.130909090909091</v>
      </c>
      <c r="F43" s="136">
        <v>72</v>
      </c>
    </row>
    <row r="44" s="1" customFormat="1" ht="14.25" spans="1:6">
      <c r="A44" s="115">
        <v>20508</v>
      </c>
      <c r="B44" s="139" t="s">
        <v>85</v>
      </c>
      <c r="C44" s="136">
        <v>555</v>
      </c>
      <c r="D44" s="136">
        <v>571</v>
      </c>
      <c r="E44" s="119">
        <v>-0.0280210157618214</v>
      </c>
      <c r="F44" s="136">
        <v>-16</v>
      </c>
    </row>
    <row r="45" s="1" customFormat="1" ht="14.25" spans="1:6">
      <c r="A45" s="115">
        <v>20509</v>
      </c>
      <c r="B45" s="139" t="s">
        <v>86</v>
      </c>
      <c r="C45" s="136">
        <v>1635</v>
      </c>
      <c r="D45" s="136">
        <v>5728</v>
      </c>
      <c r="E45" s="119">
        <v>-0.714560055865922</v>
      </c>
      <c r="F45" s="136">
        <v>-4093</v>
      </c>
    </row>
    <row r="46" s="1" customFormat="1" ht="14.25" spans="1:6">
      <c r="A46" s="115">
        <v>20599</v>
      </c>
      <c r="B46" s="139" t="s">
        <v>87</v>
      </c>
      <c r="C46" s="136">
        <v>372</v>
      </c>
      <c r="D46" s="136">
        <v>745</v>
      </c>
      <c r="E46" s="119">
        <v>-0.500671140939597</v>
      </c>
      <c r="F46" s="136">
        <v>-373</v>
      </c>
    </row>
    <row r="47" s="1" customFormat="1" ht="14.25" spans="1:6">
      <c r="A47" s="115" t="s">
        <v>88</v>
      </c>
      <c r="B47" s="138" t="s">
        <v>89</v>
      </c>
      <c r="C47" s="136">
        <v>18602</v>
      </c>
      <c r="D47" s="136">
        <v>18389</v>
      </c>
      <c r="E47" s="119">
        <v>0.0115830115830116</v>
      </c>
      <c r="F47" s="136">
        <v>213</v>
      </c>
    </row>
    <row r="48" s="1" customFormat="1" ht="14.25" spans="1:6">
      <c r="A48" s="115">
        <v>20601</v>
      </c>
      <c r="B48" s="139" t="s">
        <v>90</v>
      </c>
      <c r="C48" s="136">
        <v>183</v>
      </c>
      <c r="D48" s="136">
        <v>481</v>
      </c>
      <c r="E48" s="119">
        <v>-0.61954261954262</v>
      </c>
      <c r="F48" s="136">
        <v>-298</v>
      </c>
    </row>
    <row r="49" s="1" customFormat="1" ht="14.25" spans="1:6">
      <c r="A49" s="115">
        <v>20604</v>
      </c>
      <c r="B49" s="139" t="s">
        <v>91</v>
      </c>
      <c r="C49" s="136">
        <v>0</v>
      </c>
      <c r="D49" s="136">
        <v>0</v>
      </c>
      <c r="E49" s="122" t="s">
        <v>38</v>
      </c>
      <c r="F49" s="136">
        <v>0</v>
      </c>
    </row>
    <row r="50" s="1" customFormat="1" ht="14.25" spans="1:6">
      <c r="A50" s="115">
        <v>20607</v>
      </c>
      <c r="B50" s="139" t="s">
        <v>92</v>
      </c>
      <c r="C50" s="136">
        <v>209</v>
      </c>
      <c r="D50" s="136">
        <v>198</v>
      </c>
      <c r="E50" s="119">
        <v>0.0555555555555556</v>
      </c>
      <c r="F50" s="136">
        <v>11</v>
      </c>
    </row>
    <row r="51" s="1" customFormat="1" ht="14.25" spans="1:6">
      <c r="A51" s="115">
        <v>20699</v>
      </c>
      <c r="B51" s="139" t="s">
        <v>93</v>
      </c>
      <c r="C51" s="136">
        <v>18210</v>
      </c>
      <c r="D51" s="136">
        <v>17710</v>
      </c>
      <c r="E51" s="119">
        <v>0.0282326369282891</v>
      </c>
      <c r="F51" s="136">
        <v>500</v>
      </c>
    </row>
    <row r="52" s="1" customFormat="1" ht="14.25" spans="1:6">
      <c r="A52" s="115" t="s">
        <v>94</v>
      </c>
      <c r="B52" s="138" t="s">
        <v>95</v>
      </c>
      <c r="C52" s="136">
        <v>4024</v>
      </c>
      <c r="D52" s="136">
        <v>3934</v>
      </c>
      <c r="E52" s="119">
        <v>0.0228774783934926</v>
      </c>
      <c r="F52" s="136">
        <v>90</v>
      </c>
    </row>
    <row r="53" s="1" customFormat="1" ht="14.25" spans="1:6">
      <c r="A53" s="115">
        <v>20701</v>
      </c>
      <c r="B53" s="139" t="s">
        <v>96</v>
      </c>
      <c r="C53" s="136">
        <v>3697</v>
      </c>
      <c r="D53" s="136">
        <v>3470</v>
      </c>
      <c r="E53" s="119">
        <v>0.0654178674351585</v>
      </c>
      <c r="F53" s="136">
        <v>227</v>
      </c>
    </row>
    <row r="54" s="1" customFormat="1" ht="14.25" spans="1:6">
      <c r="A54" s="115">
        <v>20702</v>
      </c>
      <c r="B54" s="139" t="s">
        <v>97</v>
      </c>
      <c r="C54" s="136">
        <v>279</v>
      </c>
      <c r="D54" s="136">
        <v>250</v>
      </c>
      <c r="E54" s="119">
        <v>0.116</v>
      </c>
      <c r="F54" s="136">
        <v>29</v>
      </c>
    </row>
    <row r="55" s="1" customFormat="1" ht="14.25" spans="1:6">
      <c r="A55" s="115">
        <v>20703</v>
      </c>
      <c r="B55" s="139" t="s">
        <v>98</v>
      </c>
      <c r="C55" s="136">
        <v>0</v>
      </c>
      <c r="D55" s="136">
        <v>0</v>
      </c>
      <c r="E55" s="122" t="s">
        <v>38</v>
      </c>
      <c r="F55" s="136">
        <v>0</v>
      </c>
    </row>
    <row r="56" s="1" customFormat="1" ht="14.25" spans="1:6">
      <c r="A56" s="115">
        <v>20706</v>
      </c>
      <c r="B56" s="139" t="s">
        <v>99</v>
      </c>
      <c r="C56" s="136">
        <v>5</v>
      </c>
      <c r="D56" s="136">
        <v>167</v>
      </c>
      <c r="E56" s="119">
        <v>-0.970059880239521</v>
      </c>
      <c r="F56" s="136">
        <v>-162</v>
      </c>
    </row>
    <row r="57" s="1" customFormat="1" ht="14.25" spans="1:6">
      <c r="A57" s="115">
        <v>20708</v>
      </c>
      <c r="B57" s="139" t="s">
        <v>100</v>
      </c>
      <c r="C57" s="136">
        <v>18</v>
      </c>
      <c r="D57" s="136">
        <v>8</v>
      </c>
      <c r="E57" s="119">
        <v>1.25</v>
      </c>
      <c r="F57" s="136">
        <v>10</v>
      </c>
    </row>
    <row r="58" s="1" customFormat="1" ht="14.25" spans="1:6">
      <c r="A58" s="115">
        <v>20799</v>
      </c>
      <c r="B58" s="139" t="s">
        <v>101</v>
      </c>
      <c r="C58" s="136">
        <v>25</v>
      </c>
      <c r="D58" s="136">
        <v>39</v>
      </c>
      <c r="E58" s="119">
        <v>-0.358974358974359</v>
      </c>
      <c r="F58" s="136">
        <v>-14</v>
      </c>
    </row>
    <row r="59" s="1" customFormat="1" ht="14.25" spans="1:6">
      <c r="A59" s="115" t="s">
        <v>102</v>
      </c>
      <c r="B59" s="138" t="s">
        <v>103</v>
      </c>
      <c r="C59" s="136">
        <v>70178</v>
      </c>
      <c r="D59" s="136">
        <v>58122</v>
      </c>
      <c r="E59" s="119">
        <v>0.207425759609098</v>
      </c>
      <c r="F59" s="136">
        <v>12056</v>
      </c>
    </row>
    <row r="60" s="1" customFormat="1" ht="14.25" spans="1:6">
      <c r="A60" s="115">
        <v>20801</v>
      </c>
      <c r="B60" s="139" t="s">
        <v>104</v>
      </c>
      <c r="C60" s="136">
        <v>2417</v>
      </c>
      <c r="D60" s="136">
        <v>2842</v>
      </c>
      <c r="E60" s="119">
        <v>-0.14954257565095</v>
      </c>
      <c r="F60" s="136">
        <v>-425</v>
      </c>
    </row>
    <row r="61" s="1" customFormat="1" ht="14.25" spans="1:6">
      <c r="A61" s="115">
        <v>20802</v>
      </c>
      <c r="B61" s="139" t="s">
        <v>105</v>
      </c>
      <c r="C61" s="136">
        <v>649</v>
      </c>
      <c r="D61" s="136">
        <v>678</v>
      </c>
      <c r="E61" s="119">
        <v>-0.0427728613569322</v>
      </c>
      <c r="F61" s="136">
        <v>-29</v>
      </c>
    </row>
    <row r="62" s="1" customFormat="1" ht="14.25" spans="1:6">
      <c r="A62" s="115">
        <v>20805</v>
      </c>
      <c r="B62" s="139" t="s">
        <v>106</v>
      </c>
      <c r="C62" s="136">
        <v>42638</v>
      </c>
      <c r="D62" s="136">
        <v>32132</v>
      </c>
      <c r="E62" s="119">
        <v>0.326963774430474</v>
      </c>
      <c r="F62" s="136">
        <v>10506</v>
      </c>
    </row>
    <row r="63" s="1" customFormat="1" ht="14.25" spans="1:6">
      <c r="A63" s="115">
        <v>20806</v>
      </c>
      <c r="B63" s="139" t="s">
        <v>107</v>
      </c>
      <c r="C63" s="136">
        <v>256</v>
      </c>
      <c r="D63" s="136">
        <v>0</v>
      </c>
      <c r="E63" s="122" t="s">
        <v>38</v>
      </c>
      <c r="F63" s="136">
        <v>256</v>
      </c>
    </row>
    <row r="64" s="1" customFormat="1" ht="14.25" spans="1:6">
      <c r="A64" s="115">
        <v>20807</v>
      </c>
      <c r="B64" s="139" t="s">
        <v>108</v>
      </c>
      <c r="C64" s="136">
        <v>2734</v>
      </c>
      <c r="D64" s="136">
        <v>2953</v>
      </c>
      <c r="E64" s="119">
        <v>-0.0741618692854724</v>
      </c>
      <c r="F64" s="136">
        <v>-219</v>
      </c>
    </row>
    <row r="65" s="1" customFormat="1" ht="14.25" spans="1:6">
      <c r="A65" s="115">
        <v>20808</v>
      </c>
      <c r="B65" s="139" t="s">
        <v>109</v>
      </c>
      <c r="C65" s="136">
        <v>4951</v>
      </c>
      <c r="D65" s="136">
        <v>3940</v>
      </c>
      <c r="E65" s="119">
        <v>0.256598984771574</v>
      </c>
      <c r="F65" s="136">
        <v>1011</v>
      </c>
    </row>
    <row r="66" s="1" customFormat="1" ht="14.25" spans="1:6">
      <c r="A66" s="115">
        <v>20809</v>
      </c>
      <c r="B66" s="139" t="s">
        <v>110</v>
      </c>
      <c r="C66" s="136">
        <v>719</v>
      </c>
      <c r="D66" s="136">
        <v>699</v>
      </c>
      <c r="E66" s="119">
        <v>0.0286123032904149</v>
      </c>
      <c r="F66" s="136">
        <v>20</v>
      </c>
    </row>
    <row r="67" s="1" customFormat="1" ht="14.25" spans="1:6">
      <c r="A67" s="115">
        <v>20810</v>
      </c>
      <c r="B67" s="139" t="s">
        <v>111</v>
      </c>
      <c r="C67" s="136">
        <v>1594</v>
      </c>
      <c r="D67" s="136">
        <v>1260</v>
      </c>
      <c r="E67" s="119">
        <v>0.265079365079365</v>
      </c>
      <c r="F67" s="136">
        <v>334</v>
      </c>
    </row>
    <row r="68" s="1" customFormat="1" ht="14.25" spans="1:6">
      <c r="A68" s="115">
        <v>20811</v>
      </c>
      <c r="B68" s="139" t="s">
        <v>112</v>
      </c>
      <c r="C68" s="136">
        <v>783</v>
      </c>
      <c r="D68" s="136">
        <v>617</v>
      </c>
      <c r="E68" s="119">
        <v>0.26904376012966</v>
      </c>
      <c r="F68" s="136">
        <v>166</v>
      </c>
    </row>
    <row r="69" s="1" customFormat="1" ht="14.25" spans="1:6">
      <c r="A69" s="115">
        <v>20816</v>
      </c>
      <c r="B69" s="139" t="s">
        <v>113</v>
      </c>
      <c r="C69" s="136">
        <v>79</v>
      </c>
      <c r="D69" s="136">
        <v>90</v>
      </c>
      <c r="E69" s="119">
        <v>-0.122222222222222</v>
      </c>
      <c r="F69" s="136">
        <v>-11</v>
      </c>
    </row>
    <row r="70" s="1" customFormat="1" ht="14.25" spans="1:6">
      <c r="A70" s="115">
        <v>20819</v>
      </c>
      <c r="B70" s="139" t="s">
        <v>114</v>
      </c>
      <c r="C70" s="136">
        <v>10242</v>
      </c>
      <c r="D70" s="136">
        <v>9815</v>
      </c>
      <c r="E70" s="119">
        <v>0.0435048395313296</v>
      </c>
      <c r="F70" s="136">
        <v>427</v>
      </c>
    </row>
    <row r="71" s="1" customFormat="1" ht="14.25" spans="1:6">
      <c r="A71" s="115">
        <v>20820</v>
      </c>
      <c r="B71" s="139" t="s">
        <v>115</v>
      </c>
      <c r="C71" s="136">
        <v>247</v>
      </c>
      <c r="D71" s="136">
        <v>228</v>
      </c>
      <c r="E71" s="119">
        <v>0.0833333333333333</v>
      </c>
      <c r="F71" s="136">
        <v>19</v>
      </c>
    </row>
    <row r="72" s="1" customFormat="1" ht="14.25" spans="1:6">
      <c r="A72" s="115">
        <v>20821</v>
      </c>
      <c r="B72" s="139" t="s">
        <v>116</v>
      </c>
      <c r="C72" s="136">
        <v>1175</v>
      </c>
      <c r="D72" s="136">
        <v>974</v>
      </c>
      <c r="E72" s="119">
        <v>0.206365503080082</v>
      </c>
      <c r="F72" s="136">
        <v>201</v>
      </c>
    </row>
    <row r="73" s="1" customFormat="1" ht="14.25" spans="1:6">
      <c r="A73" s="115">
        <v>20825</v>
      </c>
      <c r="B73" s="139" t="s">
        <v>117</v>
      </c>
      <c r="C73" s="136">
        <v>281</v>
      </c>
      <c r="D73" s="136">
        <v>290</v>
      </c>
      <c r="E73" s="119">
        <v>-0.0310344827586207</v>
      </c>
      <c r="F73" s="136">
        <v>-9</v>
      </c>
    </row>
    <row r="74" s="1" customFormat="1" ht="14.25" spans="1:6">
      <c r="A74" s="115">
        <v>20826</v>
      </c>
      <c r="B74" s="139" t="s">
        <v>118</v>
      </c>
      <c r="C74" s="136">
        <v>619</v>
      </c>
      <c r="D74" s="136">
        <v>274</v>
      </c>
      <c r="E74" s="119">
        <v>1.25912408759124</v>
      </c>
      <c r="F74" s="136">
        <v>345</v>
      </c>
    </row>
    <row r="75" s="1" customFormat="1" ht="14.25" spans="1:6">
      <c r="A75" s="115">
        <v>20828</v>
      </c>
      <c r="B75" s="139" t="s">
        <v>119</v>
      </c>
      <c r="C75" s="136">
        <v>651</v>
      </c>
      <c r="D75" s="136">
        <v>577</v>
      </c>
      <c r="E75" s="119">
        <v>0.128249566724437</v>
      </c>
      <c r="F75" s="136">
        <v>74</v>
      </c>
    </row>
    <row r="76" s="1" customFormat="1" ht="14.25" spans="1:6">
      <c r="A76" s="115">
        <v>20830</v>
      </c>
      <c r="B76" s="139" t="s">
        <v>120</v>
      </c>
      <c r="C76" s="136">
        <v>38</v>
      </c>
      <c r="D76" s="136">
        <v>52</v>
      </c>
      <c r="E76" s="119">
        <v>-0.269230769230769</v>
      </c>
      <c r="F76" s="136">
        <v>-14</v>
      </c>
    </row>
    <row r="77" s="1" customFormat="1" ht="14.25" spans="1:6">
      <c r="A77" s="115">
        <v>20899</v>
      </c>
      <c r="B77" s="139" t="s">
        <v>121</v>
      </c>
      <c r="C77" s="136">
        <v>105</v>
      </c>
      <c r="D77" s="136">
        <v>701</v>
      </c>
      <c r="E77" s="119">
        <v>-0.850213980028531</v>
      </c>
      <c r="F77" s="136">
        <v>-596</v>
      </c>
    </row>
    <row r="78" s="1" customFormat="1" ht="14.25" spans="1:6">
      <c r="A78" s="115" t="s">
        <v>122</v>
      </c>
      <c r="B78" s="138" t="s">
        <v>123</v>
      </c>
      <c r="C78" s="136">
        <v>39212</v>
      </c>
      <c r="D78" s="136">
        <v>30581</v>
      </c>
      <c r="E78" s="119">
        <v>0.282234066904287</v>
      </c>
      <c r="F78" s="136">
        <v>8631</v>
      </c>
    </row>
    <row r="79" s="1" customFormat="1" ht="14.25" spans="1:6">
      <c r="A79" s="115">
        <v>21001</v>
      </c>
      <c r="B79" s="139" t="s">
        <v>124</v>
      </c>
      <c r="C79" s="136">
        <v>794</v>
      </c>
      <c r="D79" s="136">
        <v>836</v>
      </c>
      <c r="E79" s="119">
        <v>-0.0502392344497608</v>
      </c>
      <c r="F79" s="136">
        <v>-42</v>
      </c>
    </row>
    <row r="80" s="1" customFormat="1" ht="14.25" spans="1:6">
      <c r="A80" s="115">
        <v>21002</v>
      </c>
      <c r="B80" s="139" t="s">
        <v>125</v>
      </c>
      <c r="C80" s="136">
        <v>1835</v>
      </c>
      <c r="D80" s="136">
        <v>2110</v>
      </c>
      <c r="E80" s="119">
        <v>-0.130331753554502</v>
      </c>
      <c r="F80" s="136">
        <v>-275</v>
      </c>
    </row>
    <row r="81" s="1" customFormat="1" ht="14.25" spans="1:6">
      <c r="A81" s="115">
        <v>21003</v>
      </c>
      <c r="B81" s="139" t="s">
        <v>126</v>
      </c>
      <c r="C81" s="136">
        <v>6625</v>
      </c>
      <c r="D81" s="136">
        <v>5739</v>
      </c>
      <c r="E81" s="119">
        <v>0.154382296567346</v>
      </c>
      <c r="F81" s="136">
        <v>886</v>
      </c>
    </row>
    <row r="82" s="1" customFormat="1" ht="14.25" spans="1:6">
      <c r="A82" s="115">
        <v>21004</v>
      </c>
      <c r="B82" s="139" t="s">
        <v>127</v>
      </c>
      <c r="C82" s="136">
        <v>10233</v>
      </c>
      <c r="D82" s="136">
        <v>8193</v>
      </c>
      <c r="E82" s="119">
        <v>0.24899304284145</v>
      </c>
      <c r="F82" s="136">
        <v>2040</v>
      </c>
    </row>
    <row r="83" s="1" customFormat="1" ht="14.25" spans="1:6">
      <c r="A83" s="115">
        <v>21006</v>
      </c>
      <c r="B83" s="139" t="s">
        <v>128</v>
      </c>
      <c r="C83" s="136">
        <v>80</v>
      </c>
      <c r="D83" s="136">
        <v>133</v>
      </c>
      <c r="E83" s="119">
        <v>-0.398496240601504</v>
      </c>
      <c r="F83" s="136">
        <v>-53</v>
      </c>
    </row>
    <row r="84" s="1" customFormat="1" ht="14.25" spans="1:6">
      <c r="A84" s="115">
        <v>21007</v>
      </c>
      <c r="B84" s="139" t="s">
        <v>129</v>
      </c>
      <c r="C84" s="136">
        <v>2287</v>
      </c>
      <c r="D84" s="136">
        <v>2639</v>
      </c>
      <c r="E84" s="119">
        <v>-0.133383857521789</v>
      </c>
      <c r="F84" s="136">
        <v>-352</v>
      </c>
    </row>
    <row r="85" s="1" customFormat="1" ht="14.25" spans="1:6">
      <c r="A85" s="115">
        <v>21011</v>
      </c>
      <c r="B85" s="139" t="s">
        <v>130</v>
      </c>
      <c r="C85" s="136">
        <v>6703</v>
      </c>
      <c r="D85" s="136">
        <v>6608</v>
      </c>
      <c r="E85" s="119">
        <v>0.0143765133171913</v>
      </c>
      <c r="F85" s="136">
        <v>95</v>
      </c>
    </row>
    <row r="86" s="1" customFormat="1" ht="14.25" spans="1:6">
      <c r="A86" s="115">
        <v>21012</v>
      </c>
      <c r="B86" s="139" t="s">
        <v>131</v>
      </c>
      <c r="C86" s="136">
        <v>1237</v>
      </c>
      <c r="D86" s="136">
        <v>1135</v>
      </c>
      <c r="E86" s="119">
        <v>0.0898678414096916</v>
      </c>
      <c r="F86" s="136">
        <v>102</v>
      </c>
    </row>
    <row r="87" s="1" customFormat="1" ht="14.25" spans="1:6">
      <c r="A87" s="115">
        <v>21013</v>
      </c>
      <c r="B87" s="139" t="s">
        <v>132</v>
      </c>
      <c r="C87" s="136">
        <v>3241</v>
      </c>
      <c r="D87" s="136">
        <v>1487</v>
      </c>
      <c r="E87" s="119">
        <v>1.17955615332885</v>
      </c>
      <c r="F87" s="136">
        <v>1754</v>
      </c>
    </row>
    <row r="88" s="1" customFormat="1" ht="14.25" spans="1:6">
      <c r="A88" s="115">
        <v>21014</v>
      </c>
      <c r="B88" s="139" t="s">
        <v>133</v>
      </c>
      <c r="C88" s="136">
        <v>311</v>
      </c>
      <c r="D88" s="136">
        <v>125</v>
      </c>
      <c r="E88" s="119">
        <v>1.488</v>
      </c>
      <c r="F88" s="136">
        <v>186</v>
      </c>
    </row>
    <row r="89" s="1" customFormat="1" ht="14.25" spans="1:6">
      <c r="A89" s="115">
        <v>21015</v>
      </c>
      <c r="B89" s="139" t="s">
        <v>134</v>
      </c>
      <c r="C89" s="136">
        <v>499</v>
      </c>
      <c r="D89" s="136">
        <v>499</v>
      </c>
      <c r="E89" s="119">
        <v>0</v>
      </c>
      <c r="F89" s="136">
        <v>0</v>
      </c>
    </row>
    <row r="90" s="1" customFormat="1" ht="14.25" spans="1:6">
      <c r="A90" s="115">
        <v>21016</v>
      </c>
      <c r="B90" s="139" t="s">
        <v>135</v>
      </c>
      <c r="C90" s="136">
        <v>0</v>
      </c>
      <c r="D90" s="136">
        <v>0</v>
      </c>
      <c r="E90" s="122" t="s">
        <v>38</v>
      </c>
      <c r="F90" s="136">
        <v>0</v>
      </c>
    </row>
    <row r="91" s="1" customFormat="1" ht="14.25" spans="1:6">
      <c r="A91" s="115">
        <v>21099</v>
      </c>
      <c r="B91" s="139" t="s">
        <v>136</v>
      </c>
      <c r="C91" s="136">
        <v>5367</v>
      </c>
      <c r="D91" s="136">
        <v>1077</v>
      </c>
      <c r="E91" s="119">
        <v>3.98328690807799</v>
      </c>
      <c r="F91" s="136">
        <v>4290</v>
      </c>
    </row>
    <row r="92" s="1" customFormat="1" ht="14.25" spans="1:6">
      <c r="A92" s="115" t="s">
        <v>137</v>
      </c>
      <c r="B92" s="138" t="s">
        <v>138</v>
      </c>
      <c r="C92" s="136">
        <v>7511</v>
      </c>
      <c r="D92" s="136">
        <v>6761</v>
      </c>
      <c r="E92" s="119">
        <v>0.11093033574915</v>
      </c>
      <c r="F92" s="136">
        <v>750</v>
      </c>
    </row>
    <row r="93" s="1" customFormat="1" ht="14.25" spans="1:6">
      <c r="A93" s="115">
        <v>21101</v>
      </c>
      <c r="B93" s="139" t="s">
        <v>139</v>
      </c>
      <c r="C93" s="136">
        <v>27</v>
      </c>
      <c r="D93" s="136">
        <v>197</v>
      </c>
      <c r="E93" s="119">
        <v>-0.862944162436548</v>
      </c>
      <c r="F93" s="136">
        <v>-170</v>
      </c>
    </row>
    <row r="94" s="1" customFormat="1" ht="14.25" spans="1:6">
      <c r="A94" s="115">
        <v>21103</v>
      </c>
      <c r="B94" s="139" t="s">
        <v>140</v>
      </c>
      <c r="C94" s="136">
        <v>4028</v>
      </c>
      <c r="D94" s="136">
        <v>4309</v>
      </c>
      <c r="E94" s="119">
        <v>-0.0652123462520306</v>
      </c>
      <c r="F94" s="136">
        <v>-281</v>
      </c>
    </row>
    <row r="95" s="1" customFormat="1" ht="14.25" spans="1:6">
      <c r="A95" s="115">
        <v>21104</v>
      </c>
      <c r="B95" s="139" t="s">
        <v>141</v>
      </c>
      <c r="C95" s="136">
        <v>0</v>
      </c>
      <c r="D95" s="136">
        <v>0</v>
      </c>
      <c r="E95" s="122" t="s">
        <v>38</v>
      </c>
      <c r="F95" s="136">
        <v>0</v>
      </c>
    </row>
    <row r="96" s="1" customFormat="1" ht="14.25" spans="1:6">
      <c r="A96" s="115">
        <v>21105</v>
      </c>
      <c r="B96" s="139" t="s">
        <v>142</v>
      </c>
      <c r="C96" s="136">
        <v>573</v>
      </c>
      <c r="D96" s="136">
        <v>595</v>
      </c>
      <c r="E96" s="119">
        <v>-0.0369747899159664</v>
      </c>
      <c r="F96" s="136">
        <v>-22</v>
      </c>
    </row>
    <row r="97" s="1" customFormat="1" ht="14.25" spans="1:6">
      <c r="A97" s="115">
        <v>21106</v>
      </c>
      <c r="B97" s="139" t="s">
        <v>143</v>
      </c>
      <c r="C97" s="136">
        <v>2555</v>
      </c>
      <c r="D97" s="136">
        <v>410</v>
      </c>
      <c r="E97" s="119">
        <v>5.23170731707317</v>
      </c>
      <c r="F97" s="136">
        <v>2145</v>
      </c>
    </row>
    <row r="98" s="1" customFormat="1" ht="14.25" spans="1:6">
      <c r="A98" s="115">
        <v>21107</v>
      </c>
      <c r="B98" s="139" t="s">
        <v>144</v>
      </c>
      <c r="C98" s="136">
        <v>328</v>
      </c>
      <c r="D98" s="136">
        <v>0</v>
      </c>
      <c r="E98" s="122" t="s">
        <v>38</v>
      </c>
      <c r="F98" s="136">
        <v>328</v>
      </c>
    </row>
    <row r="99" s="1" customFormat="1" ht="14.25" spans="1:6">
      <c r="A99" s="115">
        <v>21112</v>
      </c>
      <c r="B99" s="139" t="s">
        <v>145</v>
      </c>
      <c r="C99" s="136"/>
      <c r="D99" s="136">
        <v>1250</v>
      </c>
      <c r="E99" s="119">
        <v>-1</v>
      </c>
      <c r="F99" s="136">
        <v>-1250</v>
      </c>
    </row>
    <row r="100" s="1" customFormat="1" ht="14.25" spans="1:6">
      <c r="A100" s="115">
        <v>21199</v>
      </c>
      <c r="B100" s="139" t="s">
        <v>146</v>
      </c>
      <c r="C100" s="136">
        <v>0</v>
      </c>
      <c r="D100" s="136">
        <v>0</v>
      </c>
      <c r="E100" s="122" t="s">
        <v>38</v>
      </c>
      <c r="F100" s="136">
        <v>0</v>
      </c>
    </row>
    <row r="101" s="1" customFormat="1" ht="14.25" spans="1:6">
      <c r="A101" s="115" t="s">
        <v>147</v>
      </c>
      <c r="B101" s="138" t="s">
        <v>148</v>
      </c>
      <c r="C101" s="136">
        <v>33532</v>
      </c>
      <c r="D101" s="136">
        <v>47243</v>
      </c>
      <c r="E101" s="119">
        <v>-0.290222890163622</v>
      </c>
      <c r="F101" s="136">
        <v>-13711</v>
      </c>
    </row>
    <row r="102" s="1" customFormat="1" ht="14.25" spans="1:6">
      <c r="A102" s="115">
        <v>21201</v>
      </c>
      <c r="B102" s="139" t="s">
        <v>149</v>
      </c>
      <c r="C102" s="136">
        <v>8025</v>
      </c>
      <c r="D102" s="136">
        <v>10794</v>
      </c>
      <c r="E102" s="119">
        <v>-0.256531406336854</v>
      </c>
      <c r="F102" s="136">
        <v>-2769</v>
      </c>
    </row>
    <row r="103" s="1" customFormat="1" ht="14.25" spans="1:6">
      <c r="A103" s="115">
        <v>21202</v>
      </c>
      <c r="B103" s="139" t="s">
        <v>150</v>
      </c>
      <c r="C103" s="136"/>
      <c r="D103" s="136">
        <v>30</v>
      </c>
      <c r="E103" s="119">
        <v>-1</v>
      </c>
      <c r="F103" s="136">
        <v>-30</v>
      </c>
    </row>
    <row r="104" s="1" customFormat="1" ht="14.25" spans="1:6">
      <c r="A104" s="115">
        <v>21203</v>
      </c>
      <c r="B104" s="139" t="s">
        <v>151</v>
      </c>
      <c r="C104" s="136">
        <v>8792</v>
      </c>
      <c r="D104" s="136">
        <v>10871</v>
      </c>
      <c r="E104" s="119">
        <v>-0.191242755956214</v>
      </c>
      <c r="F104" s="136">
        <v>-2079</v>
      </c>
    </row>
    <row r="105" s="1" customFormat="1" ht="14.25" spans="1:6">
      <c r="A105" s="115">
        <v>21205</v>
      </c>
      <c r="B105" s="139" t="s">
        <v>152</v>
      </c>
      <c r="C105" s="136">
        <v>7617</v>
      </c>
      <c r="D105" s="136">
        <v>8717</v>
      </c>
      <c r="E105" s="119">
        <v>-0.126190203051509</v>
      </c>
      <c r="F105" s="136">
        <v>-1100</v>
      </c>
    </row>
    <row r="106" s="1" customFormat="1" ht="14.25" spans="1:6">
      <c r="A106" s="115">
        <v>21299</v>
      </c>
      <c r="B106" s="139" t="s">
        <v>153</v>
      </c>
      <c r="C106" s="136">
        <v>9098</v>
      </c>
      <c r="D106" s="136">
        <v>16831</v>
      </c>
      <c r="E106" s="119">
        <v>-0.45944982472818</v>
      </c>
      <c r="F106" s="136">
        <v>-7733</v>
      </c>
    </row>
    <row r="107" s="1" customFormat="1" ht="14.25" spans="1:6">
      <c r="A107" s="115" t="s">
        <v>154</v>
      </c>
      <c r="B107" s="138" t="s">
        <v>155</v>
      </c>
      <c r="C107" s="136">
        <v>52421</v>
      </c>
      <c r="D107" s="136">
        <v>40797</v>
      </c>
      <c r="E107" s="119">
        <v>0.284922910998358</v>
      </c>
      <c r="F107" s="136">
        <v>11624</v>
      </c>
    </row>
    <row r="108" s="1" customFormat="1" ht="14.25" spans="1:6">
      <c r="A108" s="115">
        <v>21301</v>
      </c>
      <c r="B108" s="139" t="s">
        <v>156</v>
      </c>
      <c r="C108" s="136">
        <v>16934</v>
      </c>
      <c r="D108" s="136">
        <v>12681</v>
      </c>
      <c r="E108" s="119">
        <v>0.335383644822964</v>
      </c>
      <c r="F108" s="136">
        <v>4253</v>
      </c>
    </row>
    <row r="109" s="1" customFormat="1" ht="14.25" spans="1:6">
      <c r="A109" s="115">
        <v>21302</v>
      </c>
      <c r="B109" s="139" t="s">
        <v>157</v>
      </c>
      <c r="C109" s="136">
        <v>5651</v>
      </c>
      <c r="D109" s="136">
        <v>3313</v>
      </c>
      <c r="E109" s="119">
        <v>0.705704799275581</v>
      </c>
      <c r="F109" s="136">
        <v>2338</v>
      </c>
    </row>
    <row r="110" s="1" customFormat="1" ht="14.25" spans="1:6">
      <c r="A110" s="115">
        <v>21303</v>
      </c>
      <c r="B110" s="139" t="s">
        <v>158</v>
      </c>
      <c r="C110" s="136">
        <v>4954</v>
      </c>
      <c r="D110" s="136">
        <v>5510</v>
      </c>
      <c r="E110" s="119">
        <v>-0.100907441016334</v>
      </c>
      <c r="F110" s="136">
        <v>-556</v>
      </c>
    </row>
    <row r="111" s="1" customFormat="1" ht="14.25" spans="1:6">
      <c r="A111" s="115">
        <v>21305</v>
      </c>
      <c r="B111" s="139" t="s">
        <v>159</v>
      </c>
      <c r="C111" s="136">
        <v>17339</v>
      </c>
      <c r="D111" s="136">
        <v>10140</v>
      </c>
      <c r="E111" s="119">
        <v>0.709960552268245</v>
      </c>
      <c r="F111" s="136">
        <v>7199</v>
      </c>
    </row>
    <row r="112" s="1" customFormat="1" ht="14.25" spans="1:6">
      <c r="A112" s="115">
        <v>21307</v>
      </c>
      <c r="B112" s="139" t="s">
        <v>160</v>
      </c>
      <c r="C112" s="136">
        <v>6031</v>
      </c>
      <c r="D112" s="136">
        <v>7164</v>
      </c>
      <c r="E112" s="119">
        <v>-0.158151870463428</v>
      </c>
      <c r="F112" s="136">
        <v>-1133</v>
      </c>
    </row>
    <row r="113" s="1" customFormat="1" ht="14.25" spans="1:6">
      <c r="A113" s="115">
        <v>21308</v>
      </c>
      <c r="B113" s="139" t="s">
        <v>161</v>
      </c>
      <c r="C113" s="136">
        <v>448</v>
      </c>
      <c r="D113" s="136">
        <v>1189</v>
      </c>
      <c r="E113" s="119">
        <v>-0.623212783851976</v>
      </c>
      <c r="F113" s="136">
        <v>-741</v>
      </c>
    </row>
    <row r="114" s="1" customFormat="1" ht="14.25" spans="1:6">
      <c r="A114" s="115">
        <v>21399</v>
      </c>
      <c r="B114" s="139" t="s">
        <v>162</v>
      </c>
      <c r="C114" s="136">
        <v>1064</v>
      </c>
      <c r="D114" s="136">
        <v>800</v>
      </c>
      <c r="E114" s="119">
        <v>0.33</v>
      </c>
      <c r="F114" s="136">
        <v>264</v>
      </c>
    </row>
    <row r="115" s="1" customFormat="1" ht="14.25" spans="1:6">
      <c r="A115" s="115" t="s">
        <v>163</v>
      </c>
      <c r="B115" s="138" t="s">
        <v>164</v>
      </c>
      <c r="C115" s="136">
        <v>1808</v>
      </c>
      <c r="D115" s="136">
        <v>5777</v>
      </c>
      <c r="E115" s="119">
        <v>-0.687034793145231</v>
      </c>
      <c r="F115" s="136">
        <v>-3969</v>
      </c>
    </row>
    <row r="116" s="1" customFormat="1" ht="14.25" spans="1:6">
      <c r="A116" s="115">
        <v>21401</v>
      </c>
      <c r="B116" s="139" t="s">
        <v>165</v>
      </c>
      <c r="C116" s="136">
        <v>1608</v>
      </c>
      <c r="D116" s="136">
        <v>2753</v>
      </c>
      <c r="E116" s="119">
        <v>-0.415909916454777</v>
      </c>
      <c r="F116" s="136">
        <v>-1145</v>
      </c>
    </row>
    <row r="117" s="1" customFormat="1" ht="14.25" spans="1:6">
      <c r="A117" s="115">
        <v>21402</v>
      </c>
      <c r="B117" s="139" t="s">
        <v>166</v>
      </c>
      <c r="C117" s="136">
        <v>200</v>
      </c>
      <c r="D117" s="136">
        <v>2500</v>
      </c>
      <c r="E117" s="119">
        <v>-0.92</v>
      </c>
      <c r="F117" s="136">
        <v>-2300</v>
      </c>
    </row>
    <row r="118" s="1" customFormat="1" ht="14.25" spans="1:6">
      <c r="A118" s="115">
        <v>21406</v>
      </c>
      <c r="B118" s="139" t="s">
        <v>167</v>
      </c>
      <c r="C118" s="136"/>
      <c r="D118" s="136">
        <v>524</v>
      </c>
      <c r="E118" s="119">
        <v>-1</v>
      </c>
      <c r="F118" s="136">
        <v>-524</v>
      </c>
    </row>
    <row r="119" s="1" customFormat="1" ht="14.25" spans="1:6">
      <c r="A119" s="115" t="s">
        <v>168</v>
      </c>
      <c r="B119" s="138" t="s">
        <v>169</v>
      </c>
      <c r="C119" s="136">
        <v>1867</v>
      </c>
      <c r="D119" s="136">
        <v>1297</v>
      </c>
      <c r="E119" s="119">
        <v>0.439475713184271</v>
      </c>
      <c r="F119" s="136">
        <v>570</v>
      </c>
    </row>
    <row r="120" s="1" customFormat="1" ht="14.25" spans="1:6">
      <c r="A120" s="115">
        <v>21501</v>
      </c>
      <c r="B120" s="139" t="s">
        <v>170</v>
      </c>
      <c r="C120" s="136">
        <v>692</v>
      </c>
      <c r="D120" s="136">
        <v>935</v>
      </c>
      <c r="E120" s="119">
        <v>-0.259893048128342</v>
      </c>
      <c r="F120" s="136">
        <v>-243</v>
      </c>
    </row>
    <row r="121" s="1" customFormat="1" ht="14.25" spans="1:6">
      <c r="A121" s="115">
        <v>21505</v>
      </c>
      <c r="B121" s="139" t="s">
        <v>171</v>
      </c>
      <c r="C121" s="136">
        <v>875</v>
      </c>
      <c r="D121" s="136">
        <v>335</v>
      </c>
      <c r="E121" s="119">
        <v>1.61194029850746</v>
      </c>
      <c r="F121" s="136">
        <v>540</v>
      </c>
    </row>
    <row r="122" s="1" customFormat="1" ht="14.25" spans="1:6">
      <c r="A122" s="115">
        <v>21507</v>
      </c>
      <c r="B122" s="139" t="s">
        <v>172</v>
      </c>
      <c r="C122" s="136"/>
      <c r="D122" s="136">
        <v>27</v>
      </c>
      <c r="E122" s="119">
        <v>-1</v>
      </c>
      <c r="F122" s="136">
        <v>-27</v>
      </c>
    </row>
    <row r="123" s="1" customFormat="1" ht="14.25" spans="1:6">
      <c r="A123" s="115">
        <v>21508</v>
      </c>
      <c r="B123" s="139" t="s">
        <v>173</v>
      </c>
      <c r="C123" s="136">
        <v>300</v>
      </c>
      <c r="D123" s="136">
        <v>0</v>
      </c>
      <c r="E123" s="122" t="s">
        <v>38</v>
      </c>
      <c r="F123" s="136">
        <v>300</v>
      </c>
    </row>
    <row r="124" s="1" customFormat="1" ht="14.25" spans="1:6">
      <c r="A124" s="115" t="s">
        <v>174</v>
      </c>
      <c r="B124" s="138" t="s">
        <v>175</v>
      </c>
      <c r="C124" s="136">
        <v>563</v>
      </c>
      <c r="D124" s="136">
        <v>393</v>
      </c>
      <c r="E124" s="119">
        <v>0.432569974554707</v>
      </c>
      <c r="F124" s="136">
        <v>170</v>
      </c>
    </row>
    <row r="125" s="1" customFormat="1" ht="14.25" spans="1:6">
      <c r="A125" s="115">
        <v>21602</v>
      </c>
      <c r="B125" s="139" t="s">
        <v>176</v>
      </c>
      <c r="C125" s="136">
        <v>383</v>
      </c>
      <c r="D125" s="136">
        <v>193</v>
      </c>
      <c r="E125" s="119">
        <v>0.984455958549223</v>
      </c>
      <c r="F125" s="136">
        <v>190</v>
      </c>
    </row>
    <row r="126" s="1" customFormat="1" ht="14.25" spans="1:6">
      <c r="A126" s="115">
        <v>21606</v>
      </c>
      <c r="B126" s="139" t="s">
        <v>177</v>
      </c>
      <c r="C126" s="136">
        <v>180</v>
      </c>
      <c r="D126" s="136">
        <v>0</v>
      </c>
      <c r="E126" s="122" t="s">
        <v>38</v>
      </c>
      <c r="F126" s="136">
        <v>180</v>
      </c>
    </row>
    <row r="127" s="1" customFormat="1" ht="14.25" spans="1:6">
      <c r="A127" s="115">
        <v>21699</v>
      </c>
      <c r="B127" s="139" t="s">
        <v>178</v>
      </c>
      <c r="C127" s="136"/>
      <c r="D127" s="136">
        <v>200</v>
      </c>
      <c r="E127" s="119">
        <v>-1</v>
      </c>
      <c r="F127" s="136">
        <v>-200</v>
      </c>
    </row>
    <row r="128" s="1" customFormat="1" ht="14.25" spans="1:6">
      <c r="A128" s="115" t="s">
        <v>179</v>
      </c>
      <c r="B128" s="138" t="s">
        <v>180</v>
      </c>
      <c r="C128" s="122" t="s">
        <v>38</v>
      </c>
      <c r="D128" s="122" t="s">
        <v>38</v>
      </c>
      <c r="E128" s="122" t="s">
        <v>38</v>
      </c>
      <c r="F128" s="136">
        <v>0</v>
      </c>
    </row>
    <row r="129" s="1" customFormat="1" ht="14.25" spans="1:6">
      <c r="A129" s="115" t="s">
        <v>181</v>
      </c>
      <c r="B129" s="138" t="s">
        <v>182</v>
      </c>
      <c r="C129" s="136">
        <v>2060</v>
      </c>
      <c r="D129" s="136">
        <v>4084</v>
      </c>
      <c r="E129" s="119">
        <v>-0.495592556317336</v>
      </c>
      <c r="F129" s="136">
        <v>-2024</v>
      </c>
    </row>
    <row r="130" s="1" customFormat="1" ht="14.25" spans="1:6">
      <c r="A130" s="115">
        <v>22001</v>
      </c>
      <c r="B130" s="139" t="s">
        <v>183</v>
      </c>
      <c r="C130" s="136">
        <v>1765</v>
      </c>
      <c r="D130" s="136">
        <v>3793</v>
      </c>
      <c r="E130" s="119">
        <v>-0.534669127339837</v>
      </c>
      <c r="F130" s="136">
        <v>-2028</v>
      </c>
    </row>
    <row r="131" s="1" customFormat="1" ht="14.25" spans="1:6">
      <c r="A131" s="115">
        <v>22005</v>
      </c>
      <c r="B131" s="139" t="s">
        <v>184</v>
      </c>
      <c r="C131" s="136">
        <v>295</v>
      </c>
      <c r="D131" s="136">
        <v>291</v>
      </c>
      <c r="E131" s="119">
        <v>0.013745704467354</v>
      </c>
      <c r="F131" s="136">
        <v>4</v>
      </c>
    </row>
    <row r="132" s="1" customFormat="1" ht="14.25" spans="1:6">
      <c r="A132" s="115" t="s">
        <v>185</v>
      </c>
      <c r="B132" s="138" t="s">
        <v>186</v>
      </c>
      <c r="C132" s="136">
        <v>24229</v>
      </c>
      <c r="D132" s="136">
        <v>48628</v>
      </c>
      <c r="E132" s="119">
        <v>-0.501747964135889</v>
      </c>
      <c r="F132" s="136">
        <v>-24399</v>
      </c>
    </row>
    <row r="133" s="1" customFormat="1" ht="14.25" spans="1:6">
      <c r="A133" s="115">
        <v>22101</v>
      </c>
      <c r="B133" s="139" t="s">
        <v>187</v>
      </c>
      <c r="C133" s="136">
        <v>9074</v>
      </c>
      <c r="D133" s="136">
        <v>34532</v>
      </c>
      <c r="E133" s="119">
        <v>-0.737229236650064</v>
      </c>
      <c r="F133" s="136">
        <v>-25458</v>
      </c>
    </row>
    <row r="134" s="1" customFormat="1" ht="14.25" spans="1:6">
      <c r="A134" s="115">
        <v>22102</v>
      </c>
      <c r="B134" s="139" t="s">
        <v>188</v>
      </c>
      <c r="C134" s="136">
        <v>15155</v>
      </c>
      <c r="D134" s="136">
        <v>14096</v>
      </c>
      <c r="E134" s="119">
        <v>0.075127695800227</v>
      </c>
      <c r="F134" s="136">
        <v>1059</v>
      </c>
    </row>
    <row r="135" s="1" customFormat="1" ht="14.25" spans="1:6">
      <c r="A135" s="115" t="s">
        <v>189</v>
      </c>
      <c r="B135" s="138" t="s">
        <v>190</v>
      </c>
      <c r="C135" s="136">
        <v>1539</v>
      </c>
      <c r="D135" s="136">
        <v>111</v>
      </c>
      <c r="E135" s="119">
        <v>12.8648648648649</v>
      </c>
      <c r="F135" s="136">
        <v>1428</v>
      </c>
    </row>
    <row r="136" s="1" customFormat="1" ht="14.25" spans="1:6">
      <c r="A136" s="141" t="s">
        <v>191</v>
      </c>
      <c r="B136" s="142" t="s">
        <v>192</v>
      </c>
      <c r="C136" s="143">
        <v>2783</v>
      </c>
      <c r="D136" s="143">
        <v>5696</v>
      </c>
      <c r="E136" s="119">
        <v>-0.511411516853933</v>
      </c>
      <c r="F136" s="136">
        <v>-2913</v>
      </c>
    </row>
    <row r="137" s="1" customFormat="1" ht="14.25" spans="1:6">
      <c r="A137" s="141">
        <v>22401</v>
      </c>
      <c r="B137" s="144" t="s">
        <v>193</v>
      </c>
      <c r="C137" s="143">
        <v>1263</v>
      </c>
      <c r="D137" s="143">
        <v>2678</v>
      </c>
      <c r="E137" s="119">
        <v>-0.528379387602689</v>
      </c>
      <c r="F137" s="136">
        <v>-1415</v>
      </c>
    </row>
    <row r="138" s="1" customFormat="1" ht="14.25" spans="1:6">
      <c r="A138" s="141">
        <v>22402</v>
      </c>
      <c r="B138" s="144" t="s">
        <v>194</v>
      </c>
      <c r="C138" s="143">
        <v>1223</v>
      </c>
      <c r="D138" s="143">
        <v>1495</v>
      </c>
      <c r="E138" s="119">
        <v>-0.181939799331104</v>
      </c>
      <c r="F138" s="136">
        <v>-272</v>
      </c>
    </row>
    <row r="139" s="1" customFormat="1" ht="14.25" spans="1:6">
      <c r="A139" s="141">
        <v>22404</v>
      </c>
      <c r="B139" s="144" t="s">
        <v>195</v>
      </c>
      <c r="C139" s="143">
        <v>36</v>
      </c>
      <c r="D139" s="143">
        <v>419</v>
      </c>
      <c r="E139" s="119">
        <v>-0.914081145584726</v>
      </c>
      <c r="F139" s="136">
        <v>-383</v>
      </c>
    </row>
    <row r="140" s="1" customFormat="1" ht="14.25" spans="1:6">
      <c r="A140" s="141">
        <v>22405</v>
      </c>
      <c r="B140" s="144" t="s">
        <v>196</v>
      </c>
      <c r="C140" s="143"/>
      <c r="D140" s="143">
        <v>2</v>
      </c>
      <c r="E140" s="119">
        <v>-1</v>
      </c>
      <c r="F140" s="136">
        <v>-2</v>
      </c>
    </row>
    <row r="141" s="1" customFormat="1" ht="14.25" spans="1:6">
      <c r="A141" s="141">
        <v>22406</v>
      </c>
      <c r="B141" s="144" t="s">
        <v>197</v>
      </c>
      <c r="C141" s="143">
        <v>100</v>
      </c>
      <c r="D141" s="143">
        <v>756</v>
      </c>
      <c r="E141" s="119">
        <v>-0.867724867724868</v>
      </c>
      <c r="F141" s="136">
        <v>-656</v>
      </c>
    </row>
    <row r="142" s="1" customFormat="1" ht="14.25" spans="1:6">
      <c r="A142" s="141">
        <v>22407</v>
      </c>
      <c r="B142" s="144" t="s">
        <v>198</v>
      </c>
      <c r="C142" s="143">
        <v>161</v>
      </c>
      <c r="D142" s="143">
        <v>46</v>
      </c>
      <c r="E142" s="119">
        <v>2.5</v>
      </c>
      <c r="F142" s="136">
        <v>115</v>
      </c>
    </row>
    <row r="143" s="1" customFormat="1" ht="14.25" spans="1:6">
      <c r="A143" s="141">
        <v>22499</v>
      </c>
      <c r="B143" s="144" t="s">
        <v>199</v>
      </c>
      <c r="C143" s="143"/>
      <c r="D143" s="143">
        <v>300</v>
      </c>
      <c r="E143" s="119">
        <v>-1</v>
      </c>
      <c r="F143" s="136">
        <v>-300</v>
      </c>
    </row>
    <row r="144" s="1" customFormat="1" ht="14.25" spans="1:6">
      <c r="A144" s="115" t="s">
        <v>200</v>
      </c>
      <c r="B144" s="138" t="s">
        <v>201</v>
      </c>
      <c r="C144" s="136">
        <v>541</v>
      </c>
      <c r="D144" s="136">
        <v>2411</v>
      </c>
      <c r="E144" s="119">
        <v>-0.77561177934467</v>
      </c>
      <c r="F144" s="136">
        <v>-1870</v>
      </c>
    </row>
    <row r="145" s="1" customFormat="1" ht="14.25" spans="1:6">
      <c r="A145" s="115" t="s">
        <v>202</v>
      </c>
      <c r="B145" s="138" t="s">
        <v>203</v>
      </c>
      <c r="C145" s="136">
        <v>22075</v>
      </c>
      <c r="D145" s="136">
        <v>15299</v>
      </c>
      <c r="E145" s="119">
        <v>0.442904765017321</v>
      </c>
      <c r="F145" s="136">
        <v>6776</v>
      </c>
    </row>
    <row r="146" s="1" customFormat="1" ht="14.25" spans="1:6">
      <c r="A146" s="115" t="s">
        <v>204</v>
      </c>
      <c r="B146" s="138" t="s">
        <v>205</v>
      </c>
      <c r="C146" s="136">
        <v>11</v>
      </c>
      <c r="D146" s="136">
        <v>440</v>
      </c>
      <c r="E146" s="119">
        <v>-0.975</v>
      </c>
      <c r="F146" s="136">
        <v>-429</v>
      </c>
    </row>
    <row r="147" s="50" customFormat="1" ht="14.25" spans="1:1">
      <c r="A147" s="50" t="s">
        <v>206</v>
      </c>
    </row>
  </sheetData>
  <autoFilter ref="A7:F147">
    <extLst/>
  </autoFilter>
  <mergeCells count="7">
    <mergeCell ref="B2:F2"/>
    <mergeCell ref="D4:F4"/>
    <mergeCell ref="A7:B7"/>
    <mergeCell ref="A147:F147"/>
    <mergeCell ref="A4:A5"/>
    <mergeCell ref="B4:B5"/>
    <mergeCell ref="C4:C5"/>
  </mergeCells>
  <printOptions horizontalCentered="1" verticalCentered="1"/>
  <pageMargins left="0.747916666666667" right="0.747916666666667" top="0.984027777777778" bottom="0.984027777777778" header="0.511805555555556" footer="0.511805555555556"/>
  <pageSetup paperSize="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workbookViewId="0">
      <selection activeCell="D31" sqref="D31"/>
    </sheetView>
  </sheetViews>
  <sheetFormatPr defaultColWidth="9" defaultRowHeight="14.25" outlineLevelCol="5"/>
  <cols>
    <col min="1" max="1" width="10.75" style="49" customWidth="1"/>
    <col min="2" max="2" width="39.375" style="1" customWidth="1"/>
    <col min="3" max="3" width="22" style="1" customWidth="1"/>
    <col min="4" max="4" width="22.375" style="1" customWidth="1"/>
    <col min="5" max="5" width="18.625" style="126" customWidth="1"/>
    <col min="6" max="6" width="17" style="1" customWidth="1"/>
    <col min="7" max="16384" width="9" style="1"/>
  </cols>
  <sheetData>
    <row r="1" spans="1:1">
      <c r="A1" s="49" t="s">
        <v>207</v>
      </c>
    </row>
    <row r="2" ht="54.75" customHeight="1" spans="1:6">
      <c r="A2" s="96" t="s">
        <v>208</v>
      </c>
      <c r="B2" s="96"/>
      <c r="C2" s="96"/>
      <c r="D2" s="96"/>
      <c r="E2" s="127"/>
      <c r="F2" s="96"/>
    </row>
    <row r="3" ht="18.75" customHeight="1" spans="1:6">
      <c r="A3" s="128" t="s">
        <v>2</v>
      </c>
      <c r="B3" s="129"/>
      <c r="C3" s="130"/>
      <c r="D3" s="130"/>
      <c r="E3" s="131"/>
      <c r="F3" s="132" t="s">
        <v>3</v>
      </c>
    </row>
    <row r="4" ht="13.5" spans="1:6">
      <c r="A4" s="108" t="s">
        <v>4</v>
      </c>
      <c r="B4" s="108" t="s">
        <v>5</v>
      </c>
      <c r="C4" s="108" t="s">
        <v>6</v>
      </c>
      <c r="D4" s="116" t="s">
        <v>209</v>
      </c>
      <c r="E4" s="133" t="s">
        <v>210</v>
      </c>
      <c r="F4" s="114" t="s">
        <v>211</v>
      </c>
    </row>
    <row r="5" ht="38.1" customHeight="1" spans="1:6">
      <c r="A5" s="112"/>
      <c r="B5" s="112"/>
      <c r="C5" s="112"/>
      <c r="D5" s="117"/>
      <c r="E5" s="133"/>
      <c r="F5" s="134"/>
    </row>
    <row r="6" s="49" customFormat="1" spans="1:6">
      <c r="A6" s="112" t="s">
        <v>11</v>
      </c>
      <c r="B6" s="112">
        <v>1</v>
      </c>
      <c r="C6" s="112">
        <v>2</v>
      </c>
      <c r="D6" s="115">
        <v>3</v>
      </c>
      <c r="E6" s="135" t="s">
        <v>212</v>
      </c>
      <c r="F6" s="116" t="s">
        <v>213</v>
      </c>
    </row>
    <row r="7" ht="13.5" spans="1:6">
      <c r="A7" s="116" t="s">
        <v>14</v>
      </c>
      <c r="B7" s="117"/>
      <c r="C7" s="136">
        <f>C8+C24</f>
        <v>126213</v>
      </c>
      <c r="D7" s="136">
        <f>D8+D24</f>
        <v>133800</v>
      </c>
      <c r="E7" s="122">
        <f>F7/C7</f>
        <v>0.0601126666825129</v>
      </c>
      <c r="F7" s="136">
        <f>D7-C7</f>
        <v>7587</v>
      </c>
    </row>
    <row r="8" ht="13.5" spans="1:6">
      <c r="A8" s="115" t="s">
        <v>15</v>
      </c>
      <c r="B8" s="136" t="s">
        <v>16</v>
      </c>
      <c r="C8" s="136">
        <f>SUM(C9:C23)</f>
        <v>70704</v>
      </c>
      <c r="D8" s="136">
        <f>SUM(D9:D23)</f>
        <v>93666</v>
      </c>
      <c r="E8" s="122">
        <f t="shared" ref="E8:E31" si="0">F8/C8</f>
        <v>0.324762389680923</v>
      </c>
      <c r="F8" s="136">
        <f t="shared" ref="F8:F31" si="1">D8-C8</f>
        <v>22962</v>
      </c>
    </row>
    <row r="9" ht="13.5" spans="1:6">
      <c r="A9" s="115">
        <v>1</v>
      </c>
      <c r="B9" s="136" t="s">
        <v>17</v>
      </c>
      <c r="C9" s="136">
        <v>18944</v>
      </c>
      <c r="D9" s="136">
        <v>24880</v>
      </c>
      <c r="E9" s="122">
        <f t="shared" si="0"/>
        <v>0.313344594594595</v>
      </c>
      <c r="F9" s="136">
        <f t="shared" si="1"/>
        <v>5936</v>
      </c>
    </row>
    <row r="10" ht="13.5" spans="1:6">
      <c r="A10" s="115">
        <v>2</v>
      </c>
      <c r="B10" s="136" t="s">
        <v>18</v>
      </c>
      <c r="C10" s="136">
        <v>7203</v>
      </c>
      <c r="D10" s="136">
        <v>8223</v>
      </c>
      <c r="E10" s="122">
        <f t="shared" si="0"/>
        <v>0.141607663473553</v>
      </c>
      <c r="F10" s="136">
        <f t="shared" si="1"/>
        <v>1020</v>
      </c>
    </row>
    <row r="11" ht="13.5" spans="1:6">
      <c r="A11" s="115">
        <v>3</v>
      </c>
      <c r="B11" s="136" t="s">
        <v>19</v>
      </c>
      <c r="C11" s="136">
        <v>3175</v>
      </c>
      <c r="D11" s="136">
        <v>3600</v>
      </c>
      <c r="E11" s="122">
        <f t="shared" si="0"/>
        <v>0.133858267716535</v>
      </c>
      <c r="F11" s="136">
        <f t="shared" si="1"/>
        <v>425</v>
      </c>
    </row>
    <row r="12" ht="13.5" spans="1:6">
      <c r="A12" s="115">
        <v>4</v>
      </c>
      <c r="B12" s="136" t="s">
        <v>20</v>
      </c>
      <c r="C12" s="136">
        <v>2806</v>
      </c>
      <c r="D12" s="136">
        <v>3200</v>
      </c>
      <c r="E12" s="122">
        <f t="shared" si="0"/>
        <v>0.140413399857448</v>
      </c>
      <c r="F12" s="136">
        <f t="shared" si="1"/>
        <v>394</v>
      </c>
    </row>
    <row r="13" ht="13.5" spans="1:6">
      <c r="A13" s="115">
        <v>5</v>
      </c>
      <c r="B13" s="136" t="s">
        <v>21</v>
      </c>
      <c r="C13" s="136">
        <v>7261</v>
      </c>
      <c r="D13" s="136">
        <v>8350</v>
      </c>
      <c r="E13" s="122">
        <f t="shared" si="0"/>
        <v>0.149979341688473</v>
      </c>
      <c r="F13" s="136">
        <f t="shared" si="1"/>
        <v>1089</v>
      </c>
    </row>
    <row r="14" ht="13.5" spans="1:6">
      <c r="A14" s="115">
        <v>6</v>
      </c>
      <c r="B14" s="136" t="s">
        <v>22</v>
      </c>
      <c r="C14" s="136">
        <v>6759</v>
      </c>
      <c r="D14" s="136">
        <v>9671</v>
      </c>
      <c r="E14" s="122">
        <f t="shared" si="0"/>
        <v>0.430832963456133</v>
      </c>
      <c r="F14" s="136">
        <f t="shared" si="1"/>
        <v>2912</v>
      </c>
    </row>
    <row r="15" ht="13.5" spans="1:6">
      <c r="A15" s="115">
        <v>7</v>
      </c>
      <c r="B15" s="136" t="s">
        <v>23</v>
      </c>
      <c r="C15" s="136">
        <v>2548</v>
      </c>
      <c r="D15" s="136">
        <v>4762</v>
      </c>
      <c r="E15" s="122">
        <f t="shared" si="0"/>
        <v>0.868916797488226</v>
      </c>
      <c r="F15" s="136">
        <f t="shared" si="1"/>
        <v>2214</v>
      </c>
    </row>
    <row r="16" ht="13.5" spans="1:6">
      <c r="A16" s="115">
        <v>8</v>
      </c>
      <c r="B16" s="136" t="s">
        <v>24</v>
      </c>
      <c r="C16" s="136">
        <v>3572</v>
      </c>
      <c r="D16" s="136">
        <v>5623</v>
      </c>
      <c r="E16" s="122">
        <f t="shared" si="0"/>
        <v>0.574188129899216</v>
      </c>
      <c r="F16" s="136">
        <f t="shared" si="1"/>
        <v>2051</v>
      </c>
    </row>
    <row r="17" ht="13.5" spans="1:6">
      <c r="A17" s="115">
        <v>9</v>
      </c>
      <c r="B17" s="136" t="s">
        <v>25</v>
      </c>
      <c r="C17" s="136">
        <v>5117</v>
      </c>
      <c r="D17" s="136">
        <v>8408</v>
      </c>
      <c r="E17" s="122">
        <f t="shared" si="0"/>
        <v>0.643150283369162</v>
      </c>
      <c r="F17" s="136">
        <f t="shared" si="1"/>
        <v>3291</v>
      </c>
    </row>
    <row r="18" ht="13.5" spans="1:6">
      <c r="A18" s="115">
        <v>10</v>
      </c>
      <c r="B18" s="136" t="s">
        <v>26</v>
      </c>
      <c r="C18" s="136">
        <v>5120</v>
      </c>
      <c r="D18" s="136">
        <v>6888</v>
      </c>
      <c r="E18" s="122">
        <f t="shared" si="0"/>
        <v>0.3453125</v>
      </c>
      <c r="F18" s="136">
        <f t="shared" si="1"/>
        <v>1768</v>
      </c>
    </row>
    <row r="19" ht="13.5" spans="1:6">
      <c r="A19" s="115">
        <v>11</v>
      </c>
      <c r="B19" s="136" t="s">
        <v>27</v>
      </c>
      <c r="C19" s="136">
        <v>460</v>
      </c>
      <c r="D19" s="136">
        <v>525</v>
      </c>
      <c r="E19" s="122">
        <f t="shared" si="0"/>
        <v>0.141304347826087</v>
      </c>
      <c r="F19" s="136">
        <f t="shared" si="1"/>
        <v>65</v>
      </c>
    </row>
    <row r="20" ht="13.5" spans="1:6">
      <c r="A20" s="115">
        <v>12</v>
      </c>
      <c r="B20" s="136" t="s">
        <v>28</v>
      </c>
      <c r="C20" s="136">
        <v>6724</v>
      </c>
      <c r="D20" s="136">
        <v>8265</v>
      </c>
      <c r="E20" s="122">
        <f t="shared" si="0"/>
        <v>0.229179060083284</v>
      </c>
      <c r="F20" s="136">
        <f t="shared" si="1"/>
        <v>1541</v>
      </c>
    </row>
    <row r="21" ht="13.5" spans="1:6">
      <c r="A21" s="115">
        <v>13</v>
      </c>
      <c r="B21" s="136" t="s">
        <v>29</v>
      </c>
      <c r="C21" s="136">
        <v>951</v>
      </c>
      <c r="D21" s="136">
        <v>1086</v>
      </c>
      <c r="E21" s="122">
        <f t="shared" si="0"/>
        <v>0.141955835962145</v>
      </c>
      <c r="F21" s="136">
        <f t="shared" si="1"/>
        <v>135</v>
      </c>
    </row>
    <row r="22" ht="13.5" spans="1:6">
      <c r="A22" s="115">
        <v>14</v>
      </c>
      <c r="B22" s="136" t="s">
        <v>30</v>
      </c>
      <c r="C22" s="136">
        <v>168</v>
      </c>
      <c r="D22" s="136">
        <v>185</v>
      </c>
      <c r="E22" s="122">
        <f t="shared" si="0"/>
        <v>0.101190476190476</v>
      </c>
      <c r="F22" s="136">
        <f t="shared" si="1"/>
        <v>17</v>
      </c>
    </row>
    <row r="23" ht="13.5" spans="1:6">
      <c r="A23" s="115">
        <v>15</v>
      </c>
      <c r="B23" s="136" t="s">
        <v>31</v>
      </c>
      <c r="C23" s="136">
        <v>-104</v>
      </c>
      <c r="D23" s="136"/>
      <c r="E23" s="122">
        <f t="shared" si="0"/>
        <v>-1</v>
      </c>
      <c r="F23" s="136">
        <f t="shared" si="1"/>
        <v>104</v>
      </c>
    </row>
    <row r="24" ht="13.5" spans="1:6">
      <c r="A24" s="115" t="s">
        <v>32</v>
      </c>
      <c r="B24" s="136" t="s">
        <v>33</v>
      </c>
      <c r="C24" s="136">
        <f>SUM(C25:C31)</f>
        <v>55509</v>
      </c>
      <c r="D24" s="136">
        <f>SUM(D25:D31)</f>
        <v>40134</v>
      </c>
      <c r="E24" s="122">
        <f t="shared" si="0"/>
        <v>-0.276982111009026</v>
      </c>
      <c r="F24" s="136">
        <f t="shared" si="1"/>
        <v>-15375</v>
      </c>
    </row>
    <row r="25" ht="13.5" spans="1:6">
      <c r="A25" s="115">
        <v>1</v>
      </c>
      <c r="B25" s="136" t="s">
        <v>34</v>
      </c>
      <c r="C25" s="136">
        <v>5382</v>
      </c>
      <c r="D25" s="136">
        <v>5910</v>
      </c>
      <c r="E25" s="122">
        <f t="shared" si="0"/>
        <v>0.0981047937569677</v>
      </c>
      <c r="F25" s="136">
        <f t="shared" si="1"/>
        <v>528</v>
      </c>
    </row>
    <row r="26" ht="13.5" spans="1:6">
      <c r="A26" s="115">
        <v>2</v>
      </c>
      <c r="B26" s="136" t="s">
        <v>35</v>
      </c>
      <c r="C26" s="136">
        <v>3191</v>
      </c>
      <c r="D26" s="136">
        <v>3191</v>
      </c>
      <c r="E26" s="122">
        <f t="shared" si="0"/>
        <v>0</v>
      </c>
      <c r="F26" s="136">
        <f t="shared" si="1"/>
        <v>0</v>
      </c>
    </row>
    <row r="27" ht="13.5" spans="1:6">
      <c r="A27" s="115">
        <v>3</v>
      </c>
      <c r="B27" s="136" t="s">
        <v>36</v>
      </c>
      <c r="C27" s="136">
        <v>4033</v>
      </c>
      <c r="D27" s="136">
        <v>4033</v>
      </c>
      <c r="E27" s="122">
        <f t="shared" si="0"/>
        <v>0</v>
      </c>
      <c r="F27" s="136">
        <f t="shared" si="1"/>
        <v>0</v>
      </c>
    </row>
    <row r="28" ht="13.5" spans="1:6">
      <c r="A28" s="115">
        <v>4</v>
      </c>
      <c r="B28" s="136" t="s">
        <v>37</v>
      </c>
      <c r="C28" s="136">
        <v>0</v>
      </c>
      <c r="D28" s="136"/>
      <c r="E28" s="122" t="s">
        <v>38</v>
      </c>
      <c r="F28" s="136">
        <f t="shared" si="1"/>
        <v>0</v>
      </c>
    </row>
    <row r="29" ht="13.5" spans="1:6">
      <c r="A29" s="115">
        <v>5</v>
      </c>
      <c r="B29" s="136" t="s">
        <v>39</v>
      </c>
      <c r="C29" s="136">
        <v>42853</v>
      </c>
      <c r="D29" s="136">
        <v>27000</v>
      </c>
      <c r="E29" s="122">
        <f t="shared" si="0"/>
        <v>-0.369939094112431</v>
      </c>
      <c r="F29" s="136">
        <f t="shared" si="1"/>
        <v>-15853</v>
      </c>
    </row>
    <row r="30" ht="13.5" spans="1:6">
      <c r="A30" s="115">
        <v>6</v>
      </c>
      <c r="B30" s="136" t="s">
        <v>40</v>
      </c>
      <c r="C30" s="136">
        <v>0</v>
      </c>
      <c r="D30" s="136"/>
      <c r="E30" s="122" t="s">
        <v>38</v>
      </c>
      <c r="F30" s="136">
        <f t="shared" si="1"/>
        <v>0</v>
      </c>
    </row>
    <row r="31" ht="13.5" spans="1:6">
      <c r="A31" s="115">
        <v>7</v>
      </c>
      <c r="B31" s="136" t="s">
        <v>41</v>
      </c>
      <c r="C31" s="136">
        <v>50</v>
      </c>
      <c r="D31" s="136"/>
      <c r="E31" s="122">
        <f t="shared" si="0"/>
        <v>-1</v>
      </c>
      <c r="F31" s="136">
        <f t="shared" si="1"/>
        <v>-50</v>
      </c>
    </row>
  </sheetData>
  <protectedRanges>
    <protectedRange sqref="D26:D27" name="区域1_1_1"/>
    <protectedRange sqref="D29" name="区域1_1_1_1"/>
  </protectedRanges>
  <mergeCells count="8">
    <mergeCell ref="A2:F2"/>
    <mergeCell ref="A7:B7"/>
    <mergeCell ref="A4:A5"/>
    <mergeCell ref="B4:B5"/>
    <mergeCell ref="C4:C5"/>
    <mergeCell ref="D4:D5"/>
    <mergeCell ref="E4:E5"/>
    <mergeCell ref="F4:F5"/>
  </mergeCells>
  <printOptions horizontalCentered="1" verticalCentered="1"/>
  <pageMargins left="0.751388888888889" right="0.751388888888889" top="1" bottom="1" header="0.5" footer="0.5"/>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workbookViewId="0">
      <selection activeCell="A1" sqref="A1"/>
    </sheetView>
  </sheetViews>
  <sheetFormatPr defaultColWidth="9" defaultRowHeight="14.25"/>
  <cols>
    <col min="1" max="1" width="33.75" style="49" customWidth="1"/>
    <col min="2" max="3" width="15.375" style="1" customWidth="1"/>
    <col min="4" max="4" width="15" style="1" customWidth="1"/>
    <col min="5" max="5" width="10.375" style="1" customWidth="1"/>
    <col min="6" max="6" width="10.25" style="1" customWidth="1"/>
    <col min="7" max="7" width="31.5" style="1" customWidth="1"/>
    <col min="8" max="8" width="11.625" style="1" customWidth="1"/>
    <col min="9" max="9" width="12.375" style="1" customWidth="1"/>
    <col min="10" max="10" width="10.125" style="1" customWidth="1"/>
    <col min="11" max="12" width="10" style="1" customWidth="1"/>
    <col min="13" max="16384" width="9" style="1"/>
  </cols>
  <sheetData>
    <row r="1" spans="1:1">
      <c r="A1" s="50" t="s">
        <v>214</v>
      </c>
    </row>
    <row r="2" ht="54.75" customHeight="1" spans="1:12">
      <c r="A2" s="96" t="s">
        <v>215</v>
      </c>
      <c r="B2" s="96"/>
      <c r="C2" s="96"/>
      <c r="D2" s="96"/>
      <c r="E2" s="96"/>
      <c r="F2" s="96"/>
      <c r="G2" s="96"/>
      <c r="H2" s="96"/>
      <c r="I2" s="96"/>
      <c r="J2" s="96"/>
      <c r="K2" s="96"/>
      <c r="L2" s="96"/>
    </row>
    <row r="3" ht="18.75" customHeight="1" spans="1:12">
      <c r="A3" s="104" t="s">
        <v>2</v>
      </c>
      <c r="B3" s="105"/>
      <c r="C3" s="105"/>
      <c r="D3" s="105"/>
      <c r="E3" s="105"/>
      <c r="F3" s="106"/>
      <c r="G3" s="105"/>
      <c r="H3" s="105"/>
      <c r="I3" s="105"/>
      <c r="J3" s="105"/>
      <c r="K3" s="105"/>
      <c r="L3" s="106" t="s">
        <v>3</v>
      </c>
    </row>
    <row r="4" ht="18.75" customHeight="1" spans="1:12">
      <c r="A4" s="107" t="s">
        <v>216</v>
      </c>
      <c r="B4" s="107"/>
      <c r="C4" s="107"/>
      <c r="D4" s="107"/>
      <c r="E4" s="107"/>
      <c r="F4" s="107"/>
      <c r="G4" s="107" t="s">
        <v>217</v>
      </c>
      <c r="H4" s="107"/>
      <c r="I4" s="107"/>
      <c r="J4" s="107"/>
      <c r="K4" s="107"/>
      <c r="L4" s="107"/>
    </row>
    <row r="5" ht="13.5" spans="1:12">
      <c r="A5" s="108" t="s">
        <v>218</v>
      </c>
      <c r="B5" s="108" t="s">
        <v>219</v>
      </c>
      <c r="C5" s="109" t="s">
        <v>220</v>
      </c>
      <c r="D5" s="110" t="s">
        <v>209</v>
      </c>
      <c r="E5" s="110"/>
      <c r="F5" s="111"/>
      <c r="G5" s="109" t="s">
        <v>218</v>
      </c>
      <c r="H5" s="109" t="s">
        <v>219</v>
      </c>
      <c r="I5" s="109" t="s">
        <v>220</v>
      </c>
      <c r="J5" s="109" t="s">
        <v>209</v>
      </c>
      <c r="K5" s="109"/>
      <c r="L5" s="109"/>
    </row>
    <row r="6" ht="27" spans="1:12">
      <c r="A6" s="112"/>
      <c r="B6" s="112"/>
      <c r="C6" s="109"/>
      <c r="D6" s="113" t="s">
        <v>221</v>
      </c>
      <c r="E6" s="114" t="s">
        <v>222</v>
      </c>
      <c r="F6" s="114" t="s">
        <v>223</v>
      </c>
      <c r="G6" s="109"/>
      <c r="H6" s="109"/>
      <c r="I6" s="109"/>
      <c r="J6" s="116" t="s">
        <v>221</v>
      </c>
      <c r="K6" s="114" t="s">
        <v>222</v>
      </c>
      <c r="L6" s="114" t="s">
        <v>223</v>
      </c>
    </row>
    <row r="7" s="49" customFormat="1" ht="30" customHeight="1" spans="1:12">
      <c r="A7" s="112" t="s">
        <v>11</v>
      </c>
      <c r="B7" s="112">
        <v>1</v>
      </c>
      <c r="C7" s="112">
        <v>2</v>
      </c>
      <c r="D7" s="115">
        <v>3</v>
      </c>
      <c r="E7" s="116" t="s">
        <v>224</v>
      </c>
      <c r="F7" s="115" t="s">
        <v>225</v>
      </c>
      <c r="G7" s="109">
        <v>6</v>
      </c>
      <c r="H7" s="109">
        <v>7</v>
      </c>
      <c r="I7" s="109">
        <v>8</v>
      </c>
      <c r="J7" s="109">
        <v>9</v>
      </c>
      <c r="K7" s="109" t="s">
        <v>226</v>
      </c>
      <c r="L7" s="109" t="s">
        <v>227</v>
      </c>
    </row>
    <row r="8" ht="30" customHeight="1" spans="1:12">
      <c r="A8" s="117" t="s">
        <v>228</v>
      </c>
      <c r="B8" s="118">
        <v>133194</v>
      </c>
      <c r="C8" s="118">
        <v>126213</v>
      </c>
      <c r="D8" s="118">
        <f>'2023年一般公共预算收支明细表'!B5</f>
        <v>133800</v>
      </c>
      <c r="E8" s="119">
        <f t="shared" ref="E8:E14" si="0">D8/B8</f>
        <v>1.00454975449345</v>
      </c>
      <c r="F8" s="119">
        <f t="shared" ref="F8:F14" si="1">D8/C8</f>
        <v>1.06011266668251</v>
      </c>
      <c r="G8" s="120" t="s">
        <v>229</v>
      </c>
      <c r="H8" s="121">
        <v>320226</v>
      </c>
      <c r="I8" s="121">
        <v>443055</v>
      </c>
      <c r="J8" s="121">
        <f>'2023年一般公共预算收支明细表'!D5+'2023年一般公共预算收支明细表'!D13+'2023年一般公共预算收支明细表'!D24+'2023年一般公共预算收支明细表'!D30+'2023年一般公共预算收支明细表'!D34+'2023年一般公共预算收支明细表'!D36+'2023年一般公共预算收支明细表'!D37+'2023年一般公共预算收支明细表'!D38+'2023年一般公共预算收支明细表'!D43</f>
        <v>345464.31</v>
      </c>
      <c r="K8" s="124">
        <f t="shared" ref="K8:K14" si="2">J8/H8</f>
        <v>1.07881405632272</v>
      </c>
      <c r="L8" s="124">
        <f t="shared" ref="L8:L14" si="3">J8/I8</f>
        <v>0.779732335714528</v>
      </c>
    </row>
    <row r="9" ht="30" customHeight="1" spans="1:12">
      <c r="A9" s="117" t="s">
        <v>230</v>
      </c>
      <c r="B9" s="118">
        <v>169984</v>
      </c>
      <c r="C9" s="118">
        <v>277326.055</v>
      </c>
      <c r="D9" s="118">
        <f>'2023年一般公共预算收支明细表'!B6</f>
        <v>169943.71</v>
      </c>
      <c r="E9" s="119">
        <f t="shared" si="0"/>
        <v>0.999762977692018</v>
      </c>
      <c r="F9" s="119">
        <f t="shared" si="1"/>
        <v>0.612793882637533</v>
      </c>
      <c r="G9" s="120" t="s">
        <v>231</v>
      </c>
      <c r="H9" s="121">
        <v>8800</v>
      </c>
      <c r="I9" s="121">
        <v>9443.84</v>
      </c>
      <c r="J9" s="121">
        <f>'2023年一般公共预算收支明细表'!D39</f>
        <v>9418.84</v>
      </c>
      <c r="K9" s="124">
        <f t="shared" si="2"/>
        <v>1.07032272727273</v>
      </c>
      <c r="L9" s="124">
        <f t="shared" si="3"/>
        <v>0.997352771753863</v>
      </c>
    </row>
    <row r="10" ht="30" customHeight="1" spans="1:12">
      <c r="A10" s="117" t="s">
        <v>232</v>
      </c>
      <c r="B10" s="118">
        <v>369</v>
      </c>
      <c r="C10" s="118">
        <v>368</v>
      </c>
      <c r="D10" s="118">
        <f>'2023年一般公共预算收支明细表'!B37</f>
        <v>68</v>
      </c>
      <c r="E10" s="119">
        <f t="shared" si="0"/>
        <v>0.184281842818428</v>
      </c>
      <c r="F10" s="119">
        <f t="shared" si="1"/>
        <v>0.184782608695652</v>
      </c>
      <c r="G10" s="120" t="s">
        <v>233</v>
      </c>
      <c r="H10" s="121">
        <v>388</v>
      </c>
      <c r="I10" s="121">
        <v>2000</v>
      </c>
      <c r="J10" s="121">
        <f>'2023年一般公共预算收支明细表'!D41</f>
        <v>388</v>
      </c>
      <c r="K10" s="124">
        <f t="shared" si="2"/>
        <v>1</v>
      </c>
      <c r="L10" s="124">
        <f t="shared" si="3"/>
        <v>0.194</v>
      </c>
    </row>
    <row r="11" ht="30" customHeight="1" spans="1:12">
      <c r="A11" s="117" t="s">
        <v>234</v>
      </c>
      <c r="B11" s="118">
        <v>23955</v>
      </c>
      <c r="C11" s="118">
        <v>48745.755</v>
      </c>
      <c r="D11" s="118">
        <f>'2023年一般公共预算收支明细表'!B39</f>
        <v>49527.44</v>
      </c>
      <c r="E11" s="119">
        <f t="shared" si="0"/>
        <v>2.0675199332081</v>
      </c>
      <c r="F11" s="119">
        <f t="shared" si="1"/>
        <v>1.01603596046466</v>
      </c>
      <c r="G11" s="120" t="s">
        <v>235</v>
      </c>
      <c r="H11" s="121"/>
      <c r="I11" s="121">
        <v>13172.97</v>
      </c>
      <c r="J11" s="121"/>
      <c r="K11" s="125" t="s">
        <v>38</v>
      </c>
      <c r="L11" s="124">
        <f t="shared" si="3"/>
        <v>0</v>
      </c>
    </row>
    <row r="12" ht="30" customHeight="1" spans="1:12">
      <c r="A12" s="117" t="s">
        <v>236</v>
      </c>
      <c r="B12" s="118"/>
      <c r="C12" s="118">
        <v>13087</v>
      </c>
      <c r="D12" s="118"/>
      <c r="E12" s="122" t="s">
        <v>38</v>
      </c>
      <c r="F12" s="119">
        <f t="shared" si="1"/>
        <v>0</v>
      </c>
      <c r="G12" s="120" t="s">
        <v>237</v>
      </c>
      <c r="H12" s="121">
        <v>88</v>
      </c>
      <c r="I12" s="121">
        <v>68</v>
      </c>
      <c r="J12" s="121">
        <f>'2023年一般公共预算收支明细表'!D40</f>
        <v>68</v>
      </c>
      <c r="K12" s="124">
        <f t="shared" si="2"/>
        <v>0.772727272727273</v>
      </c>
      <c r="L12" s="124">
        <f t="shared" si="3"/>
        <v>1</v>
      </c>
    </row>
    <row r="13" ht="30" customHeight="1" spans="1:12">
      <c r="A13" s="117" t="s">
        <v>238</v>
      </c>
      <c r="B13" s="118">
        <v>2000</v>
      </c>
      <c r="C13" s="118">
        <v>2000</v>
      </c>
      <c r="D13" s="118">
        <f>'2023年一般公共预算收支明细表'!B38</f>
        <v>2000</v>
      </c>
      <c r="E13" s="119">
        <f t="shared" si="0"/>
        <v>1</v>
      </c>
      <c r="F13" s="119">
        <f t="shared" si="1"/>
        <v>1</v>
      </c>
      <c r="G13" s="120" t="s">
        <v>239</v>
      </c>
      <c r="H13" s="121"/>
      <c r="I13" s="121"/>
      <c r="J13" s="121"/>
      <c r="K13" s="125" t="s">
        <v>38</v>
      </c>
      <c r="L13" s="125" t="s">
        <v>38</v>
      </c>
    </row>
    <row r="14" ht="30" customHeight="1" spans="1:12">
      <c r="A14" s="115" t="s">
        <v>240</v>
      </c>
      <c r="B14" s="118">
        <f>SUM(B8:B13)</f>
        <v>329502</v>
      </c>
      <c r="C14" s="118">
        <f t="shared" ref="C14:J14" si="4">SUM(C8:C13)</f>
        <v>467739.81</v>
      </c>
      <c r="D14" s="118">
        <f t="shared" si="4"/>
        <v>355339.15</v>
      </c>
      <c r="E14" s="119">
        <f t="shared" si="0"/>
        <v>1.07841272587116</v>
      </c>
      <c r="F14" s="119">
        <f t="shared" si="1"/>
        <v>0.759694048706267</v>
      </c>
      <c r="G14" s="115" t="s">
        <v>241</v>
      </c>
      <c r="H14" s="121">
        <f t="shared" si="4"/>
        <v>329502</v>
      </c>
      <c r="I14" s="121">
        <f t="shared" si="4"/>
        <v>467739.81</v>
      </c>
      <c r="J14" s="121">
        <f t="shared" si="4"/>
        <v>355339.15</v>
      </c>
      <c r="K14" s="124">
        <f t="shared" si="2"/>
        <v>1.07841272587116</v>
      </c>
      <c r="L14" s="124">
        <f t="shared" si="3"/>
        <v>0.759694048706267</v>
      </c>
    </row>
    <row r="15" s="50" customFormat="1" ht="45.95" customHeight="1" spans="1:12">
      <c r="A15" s="123" t="s">
        <v>242</v>
      </c>
      <c r="B15" s="123"/>
      <c r="C15" s="123"/>
      <c r="D15" s="123"/>
      <c r="E15" s="123"/>
      <c r="F15" s="123"/>
      <c r="G15" s="123"/>
      <c r="H15" s="123"/>
      <c r="I15" s="123"/>
      <c r="J15" s="123"/>
      <c r="K15" s="123"/>
      <c r="L15" s="123"/>
    </row>
  </sheetData>
  <mergeCells count="12">
    <mergeCell ref="A2:L2"/>
    <mergeCell ref="A4:F4"/>
    <mergeCell ref="G4:L4"/>
    <mergeCell ref="D5:F5"/>
    <mergeCell ref="J5:L5"/>
    <mergeCell ref="A15:L15"/>
    <mergeCell ref="A5:A6"/>
    <mergeCell ref="B5:B6"/>
    <mergeCell ref="C5:C6"/>
    <mergeCell ref="G5:G6"/>
    <mergeCell ref="H5:H6"/>
    <mergeCell ref="I5:I6"/>
  </mergeCells>
  <pageMargins left="0.75" right="0.75" top="1" bottom="1" header="0.5" footer="0.5"/>
  <pageSetup paperSize="9" scale="7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6"/>
  <sheetViews>
    <sheetView workbookViewId="0">
      <selection activeCell="B17" sqref="B25 B18 B7:B17"/>
    </sheetView>
  </sheetViews>
  <sheetFormatPr defaultColWidth="9" defaultRowHeight="13.5" outlineLevelCol="3"/>
  <cols>
    <col min="1" max="1" width="25.25" style="95" customWidth="1"/>
    <col min="2" max="4" width="35.625" style="95" customWidth="1"/>
    <col min="5" max="6" width="10.375" style="95"/>
    <col min="7" max="16384" width="9" style="95"/>
  </cols>
  <sheetData>
    <row r="1" ht="15" customHeight="1" spans="1:1">
      <c r="A1" s="95" t="s">
        <v>243</v>
      </c>
    </row>
    <row r="2" ht="27" spans="1:4">
      <c r="A2" s="96" t="s">
        <v>244</v>
      </c>
      <c r="B2" s="96"/>
      <c r="C2" s="96"/>
      <c r="D2" s="96"/>
    </row>
    <row r="3" spans="1:4">
      <c r="A3" s="97" t="s">
        <v>2</v>
      </c>
      <c r="B3" s="98"/>
      <c r="C3" s="98"/>
      <c r="D3" s="99" t="s">
        <v>245</v>
      </c>
    </row>
    <row r="4" spans="1:4">
      <c r="A4" s="100" t="s">
        <v>246</v>
      </c>
      <c r="B4" s="100" t="s">
        <v>247</v>
      </c>
      <c r="C4" s="100" t="s">
        <v>246</v>
      </c>
      <c r="D4" s="100" t="s">
        <v>248</v>
      </c>
    </row>
    <row r="5" ht="36.95" customHeight="1" spans="1:4">
      <c r="A5" s="101" t="s">
        <v>249</v>
      </c>
      <c r="B5" s="102">
        <v>133800</v>
      </c>
      <c r="C5" s="101" t="s">
        <v>250</v>
      </c>
      <c r="D5" s="102">
        <f>SUM(D6:D12)</f>
        <v>172900.69</v>
      </c>
    </row>
    <row r="6" ht="36.95" customHeight="1" spans="1:4">
      <c r="A6" s="101" t="s">
        <v>251</v>
      </c>
      <c r="B6" s="102">
        <f>SUM(B7:B18)+B25+B26</f>
        <v>169943.71</v>
      </c>
      <c r="C6" s="101" t="s">
        <v>252</v>
      </c>
      <c r="D6" s="102">
        <v>138223.09</v>
      </c>
    </row>
    <row r="7" ht="36.95" customHeight="1" spans="1:4">
      <c r="A7" s="101" t="s">
        <v>253</v>
      </c>
      <c r="B7" s="102">
        <v>17294</v>
      </c>
      <c r="C7" s="101" t="s">
        <v>254</v>
      </c>
      <c r="D7" s="102">
        <v>14027.7</v>
      </c>
    </row>
    <row r="8" ht="36.95" customHeight="1" spans="1:4">
      <c r="A8" s="101" t="s">
        <v>255</v>
      </c>
      <c r="B8" s="102">
        <v>50412</v>
      </c>
      <c r="C8" s="101" t="s">
        <v>256</v>
      </c>
      <c r="D8" s="102">
        <v>17600</v>
      </c>
    </row>
    <row r="9" ht="36.95" customHeight="1" spans="1:4">
      <c r="A9" s="101" t="s">
        <v>257</v>
      </c>
      <c r="B9" s="102">
        <v>17708</v>
      </c>
      <c r="C9" s="101" t="s">
        <v>258</v>
      </c>
      <c r="D9" s="102">
        <v>2385.84</v>
      </c>
    </row>
    <row r="10" ht="36.95" customHeight="1" spans="1:4">
      <c r="A10" s="101" t="s">
        <v>259</v>
      </c>
      <c r="B10" s="102">
        <v>450</v>
      </c>
      <c r="C10" s="101" t="s">
        <v>260</v>
      </c>
      <c r="D10" s="102">
        <v>664.06</v>
      </c>
    </row>
    <row r="11" ht="36.95" customHeight="1" spans="1:4">
      <c r="A11" s="101" t="s">
        <v>261</v>
      </c>
      <c r="B11" s="102">
        <v>6114</v>
      </c>
      <c r="C11" s="101"/>
      <c r="D11" s="102"/>
    </row>
    <row r="12" ht="36.95" customHeight="1" spans="1:4">
      <c r="A12" s="101" t="s">
        <v>262</v>
      </c>
      <c r="B12" s="102">
        <v>27231</v>
      </c>
      <c r="C12" s="101"/>
      <c r="D12" s="102"/>
    </row>
    <row r="13" ht="36.95" customHeight="1" spans="1:4">
      <c r="A13" s="101" t="s">
        <v>263</v>
      </c>
      <c r="B13" s="102">
        <v>9696</v>
      </c>
      <c r="C13" s="101" t="s">
        <v>264</v>
      </c>
      <c r="D13" s="102">
        <f>SUM(D14:D23)</f>
        <v>11952.23</v>
      </c>
    </row>
    <row r="14" ht="36.95" customHeight="1" spans="1:4">
      <c r="A14" s="101" t="s">
        <v>265</v>
      </c>
      <c r="B14" s="102">
        <v>58.82</v>
      </c>
      <c r="C14" s="101" t="s">
        <v>266</v>
      </c>
      <c r="D14" s="102">
        <v>4793.64</v>
      </c>
    </row>
    <row r="15" ht="36.95" customHeight="1" spans="1:4">
      <c r="A15" s="101" t="s">
        <v>267</v>
      </c>
      <c r="B15" s="102">
        <v>9354</v>
      </c>
      <c r="C15" s="101" t="s">
        <v>268</v>
      </c>
      <c r="D15" s="102">
        <v>3.35</v>
      </c>
    </row>
    <row r="16" ht="36.95" customHeight="1" spans="1:4">
      <c r="A16" s="101" t="s">
        <v>269</v>
      </c>
      <c r="B16" s="102">
        <v>3719</v>
      </c>
      <c r="C16" s="101" t="s">
        <v>270</v>
      </c>
      <c r="D16" s="102">
        <v>559.13</v>
      </c>
    </row>
    <row r="17" ht="36.95" customHeight="1" spans="1:4">
      <c r="A17" s="101" t="s">
        <v>271</v>
      </c>
      <c r="B17" s="103">
        <v>917</v>
      </c>
      <c r="C17" s="101" t="s">
        <v>272</v>
      </c>
      <c r="D17" s="102">
        <v>1309.12</v>
      </c>
    </row>
    <row r="18" ht="36.95" customHeight="1" spans="1:4">
      <c r="A18" s="101" t="s">
        <v>273</v>
      </c>
      <c r="B18" s="102">
        <v>39814.07</v>
      </c>
      <c r="C18" s="101" t="s">
        <v>274</v>
      </c>
      <c r="D18" s="102">
        <v>952.06</v>
      </c>
    </row>
    <row r="19" ht="36.95" customHeight="1" spans="1:4">
      <c r="A19" s="101" t="s">
        <v>275</v>
      </c>
      <c r="B19" s="102">
        <v>158</v>
      </c>
      <c r="C19" s="101" t="s">
        <v>276</v>
      </c>
      <c r="D19" s="102">
        <v>1265.09</v>
      </c>
    </row>
    <row r="20" ht="36.95" customHeight="1" spans="1:4">
      <c r="A20" s="101" t="s">
        <v>277</v>
      </c>
      <c r="B20" s="102">
        <v>21290.92</v>
      </c>
      <c r="C20" s="101" t="s">
        <v>278</v>
      </c>
      <c r="D20" s="102">
        <v>1856.45</v>
      </c>
    </row>
    <row r="21" ht="36.95" customHeight="1" spans="1:4">
      <c r="A21" s="101" t="s">
        <v>279</v>
      </c>
      <c r="B21" s="102">
        <v>6384.21</v>
      </c>
      <c r="C21" s="101" t="s">
        <v>280</v>
      </c>
      <c r="D21" s="102">
        <v>648.97</v>
      </c>
    </row>
    <row r="22" ht="36.95" customHeight="1" spans="1:4">
      <c r="A22" s="101" t="s">
        <v>281</v>
      </c>
      <c r="B22" s="102">
        <v>578.25</v>
      </c>
      <c r="C22" s="101" t="s">
        <v>282</v>
      </c>
      <c r="D22" s="102">
        <v>522.34</v>
      </c>
    </row>
    <row r="23" ht="36.95" customHeight="1" spans="1:4">
      <c r="A23" s="101" t="s">
        <v>283</v>
      </c>
      <c r="B23" s="102">
        <v>10342.69</v>
      </c>
      <c r="C23" s="101" t="s">
        <v>284</v>
      </c>
      <c r="D23" s="102">
        <v>42.08</v>
      </c>
    </row>
    <row r="24" ht="36.95" customHeight="1" spans="1:4">
      <c r="A24" s="101" t="s">
        <v>285</v>
      </c>
      <c r="B24" s="102">
        <v>1060</v>
      </c>
      <c r="C24" s="101" t="s">
        <v>286</v>
      </c>
      <c r="D24" s="102">
        <f>SUM(D25:D29)</f>
        <v>47802.98</v>
      </c>
    </row>
    <row r="25" ht="36.95" customHeight="1" spans="1:4">
      <c r="A25" s="101" t="s">
        <v>287</v>
      </c>
      <c r="B25" s="102">
        <v>1573.32</v>
      </c>
      <c r="C25" s="101" t="s">
        <v>288</v>
      </c>
      <c r="D25" s="102">
        <v>11686.02</v>
      </c>
    </row>
    <row r="26" ht="36.95" customHeight="1" spans="1:4">
      <c r="A26" s="101" t="s">
        <v>289</v>
      </c>
      <c r="B26" s="102">
        <v>-14397.5</v>
      </c>
      <c r="C26" s="101" t="s">
        <v>290</v>
      </c>
      <c r="D26" s="102">
        <v>2953.04</v>
      </c>
    </row>
    <row r="27" ht="36.95" customHeight="1" spans="1:4">
      <c r="A27" s="101"/>
      <c r="B27" s="103"/>
      <c r="C27" s="101" t="s">
        <v>291</v>
      </c>
      <c r="D27" s="102">
        <v>29414.27</v>
      </c>
    </row>
    <row r="28" ht="36.95" customHeight="1" spans="1:4">
      <c r="A28" s="101"/>
      <c r="B28" s="103"/>
      <c r="C28" s="101" t="s">
        <v>292</v>
      </c>
      <c r="D28" s="102">
        <v>3729.65</v>
      </c>
    </row>
    <row r="29" ht="36.95" customHeight="1" spans="1:4">
      <c r="A29" s="103"/>
      <c r="B29" s="103"/>
      <c r="C29" s="101" t="s">
        <v>293</v>
      </c>
      <c r="D29" s="102">
        <v>20</v>
      </c>
    </row>
    <row r="30" ht="36.95" customHeight="1" spans="1:4">
      <c r="A30" s="103"/>
      <c r="B30" s="103"/>
      <c r="C30" s="101" t="s">
        <v>294</v>
      </c>
      <c r="D30" s="102">
        <f>D31+D32+D33</f>
        <v>40886</v>
      </c>
    </row>
    <row r="31" ht="36.95" customHeight="1" spans="1:4">
      <c r="A31" s="103"/>
      <c r="B31" s="103"/>
      <c r="C31" s="101" t="s">
        <v>295</v>
      </c>
      <c r="D31" s="102">
        <f>25808+4078</f>
        <v>29886</v>
      </c>
    </row>
    <row r="32" ht="36.95" customHeight="1" spans="1:4">
      <c r="A32" s="103"/>
      <c r="B32" s="103"/>
      <c r="C32" s="101" t="s">
        <v>296</v>
      </c>
      <c r="D32" s="102">
        <v>6000</v>
      </c>
    </row>
    <row r="33" ht="36.95" customHeight="1" spans="1:4">
      <c r="A33" s="103"/>
      <c r="B33" s="103"/>
      <c r="C33" s="101" t="s">
        <v>297</v>
      </c>
      <c r="D33" s="102">
        <v>5000</v>
      </c>
    </row>
    <row r="34" ht="36.95" customHeight="1" spans="1:4">
      <c r="A34" s="103"/>
      <c r="B34" s="103"/>
      <c r="C34" s="101" t="s">
        <v>298</v>
      </c>
      <c r="D34" s="101">
        <f>D35</f>
        <v>3637.2</v>
      </c>
    </row>
    <row r="35" ht="36.95" customHeight="1" spans="1:4">
      <c r="A35" s="103"/>
      <c r="B35" s="103"/>
      <c r="C35" s="101" t="s">
        <v>299</v>
      </c>
      <c r="D35" s="101">
        <v>3637.2</v>
      </c>
    </row>
    <row r="36" ht="36.95" customHeight="1" spans="1:4">
      <c r="A36" s="101" t="s">
        <v>300</v>
      </c>
      <c r="B36" s="102"/>
      <c r="C36" s="101" t="s">
        <v>301</v>
      </c>
      <c r="D36" s="102">
        <f>B18</f>
        <v>39814.07</v>
      </c>
    </row>
    <row r="37" ht="36.95" customHeight="1" spans="1:4">
      <c r="A37" s="101" t="s">
        <v>302</v>
      </c>
      <c r="B37" s="102">
        <v>68</v>
      </c>
      <c r="C37" s="101" t="s">
        <v>303</v>
      </c>
      <c r="D37" s="102">
        <f>B25</f>
        <v>1573.32</v>
      </c>
    </row>
    <row r="38" ht="36.95" customHeight="1" spans="1:4">
      <c r="A38" s="101" t="s">
        <v>304</v>
      </c>
      <c r="B38" s="102">
        <v>2000</v>
      </c>
      <c r="C38" s="101" t="s">
        <v>305</v>
      </c>
      <c r="D38" s="102">
        <f>130+23167.82</f>
        <v>23297.82</v>
      </c>
    </row>
    <row r="39" ht="36.95" customHeight="1" spans="1:4">
      <c r="A39" s="101" t="s">
        <v>306</v>
      </c>
      <c r="B39" s="102">
        <f>B40+B41+B42</f>
        <v>49527.44</v>
      </c>
      <c r="C39" s="101" t="s">
        <v>307</v>
      </c>
      <c r="D39" s="102">
        <v>9418.84</v>
      </c>
    </row>
    <row r="40" ht="36.95" customHeight="1" spans="1:4">
      <c r="A40" s="101" t="s">
        <v>308</v>
      </c>
      <c r="B40" s="102">
        <f>5915+43030.12-915+1497.32</f>
        <v>49527.44</v>
      </c>
      <c r="C40" s="101" t="s">
        <v>309</v>
      </c>
      <c r="D40" s="102">
        <v>68</v>
      </c>
    </row>
    <row r="41" ht="36.95" customHeight="1" spans="1:4">
      <c r="A41" s="101" t="s">
        <v>310</v>
      </c>
      <c r="B41" s="102"/>
      <c r="C41" s="101" t="s">
        <v>311</v>
      </c>
      <c r="D41" s="102">
        <v>388</v>
      </c>
    </row>
    <row r="42" ht="36.95" customHeight="1" spans="1:4">
      <c r="A42" s="101" t="s">
        <v>312</v>
      </c>
      <c r="B42" s="102"/>
      <c r="C42" s="101" t="s">
        <v>313</v>
      </c>
      <c r="D42" s="102"/>
    </row>
    <row r="43" ht="36.95" customHeight="1" spans="1:4">
      <c r="A43" s="101"/>
      <c r="B43" s="102"/>
      <c r="C43" s="101" t="s">
        <v>314</v>
      </c>
      <c r="D43" s="102">
        <v>3600</v>
      </c>
    </row>
    <row r="44" ht="36.95" customHeight="1" spans="1:4">
      <c r="A44" s="101" t="s">
        <v>315</v>
      </c>
      <c r="B44" s="102">
        <f>B5+B6+B37+B38+B39</f>
        <v>355339.15</v>
      </c>
      <c r="C44" s="101" t="s">
        <v>316</v>
      </c>
      <c r="D44" s="102">
        <f>D5+D13+D24+D30+D34+D36+D37+D39+D40+D41+D43+D38</f>
        <v>355339.15</v>
      </c>
    </row>
    <row r="45" ht="20.1" customHeight="1"/>
    <row r="46" ht="20.1" customHeight="1"/>
  </sheetData>
  <mergeCells count="1">
    <mergeCell ref="A2:D2"/>
  </mergeCells>
  <printOptions horizontalCentered="1"/>
  <pageMargins left="0.751388888888889" right="0.751388888888889" top="1" bottom="1" header="0.5" footer="0.5"/>
  <pageSetup paperSize="9" fitToHeight="0"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6"/>
  <sheetViews>
    <sheetView tabSelected="1" zoomScale="85" zoomScaleNormal="85" topLeftCell="A51" workbookViewId="0">
      <selection activeCell="C64" sqref="C64"/>
    </sheetView>
  </sheetViews>
  <sheetFormatPr defaultColWidth="9" defaultRowHeight="14.25"/>
  <cols>
    <col min="1" max="1" width="4.75" style="5" customWidth="1"/>
    <col min="2" max="2" width="6.875" style="5" customWidth="1"/>
    <col min="3" max="3" width="21.725" style="5" customWidth="1"/>
    <col min="4" max="4" width="10.375" style="5" customWidth="1"/>
    <col min="5" max="5" width="20.75" style="5" customWidth="1"/>
    <col min="6" max="6" width="13.5" style="5" customWidth="1"/>
    <col min="7" max="7" width="18.75" style="5" customWidth="1"/>
    <col min="8" max="8" width="16.5" style="62" customWidth="1"/>
    <col min="9" max="9" width="19.5" style="5" customWidth="1"/>
    <col min="10" max="10" width="10.375" style="5"/>
    <col min="11" max="16383" width="9" style="5"/>
    <col min="16384" max="16384" width="12.625" style="5"/>
  </cols>
  <sheetData>
    <row r="1" spans="1:2">
      <c r="A1" s="63" t="s">
        <v>317</v>
      </c>
      <c r="B1" s="63"/>
    </row>
    <row r="2" ht="25.5" spans="1:9">
      <c r="A2" s="64" t="s">
        <v>318</v>
      </c>
      <c r="B2" s="64"/>
      <c r="C2" s="64"/>
      <c r="D2" s="64"/>
      <c r="E2" s="64"/>
      <c r="F2" s="64"/>
      <c r="G2" s="64"/>
      <c r="H2" s="65"/>
      <c r="I2" s="64"/>
    </row>
    <row r="3" ht="18.95" customHeight="1" spans="1:9">
      <c r="A3" s="66" t="s">
        <v>319</v>
      </c>
      <c r="B3" s="66"/>
      <c r="C3" s="67"/>
      <c r="D3" s="67"/>
      <c r="E3" s="67"/>
      <c r="F3" s="67"/>
      <c r="G3" s="67"/>
      <c r="H3" s="68"/>
      <c r="I3" s="86" t="s">
        <v>3</v>
      </c>
    </row>
    <row r="4" s="61" customFormat="1" ht="33" customHeight="1" spans="1:9">
      <c r="A4" s="69" t="s">
        <v>4</v>
      </c>
      <c r="B4" s="69" t="s">
        <v>320</v>
      </c>
      <c r="C4" s="69" t="s">
        <v>321</v>
      </c>
      <c r="D4" s="69" t="s">
        <v>322</v>
      </c>
      <c r="E4" s="69" t="s">
        <v>323</v>
      </c>
      <c r="F4" s="69" t="s">
        <v>324</v>
      </c>
      <c r="G4" s="69" t="s">
        <v>325</v>
      </c>
      <c r="H4" s="70" t="s">
        <v>221</v>
      </c>
      <c r="I4" s="69" t="s">
        <v>326</v>
      </c>
    </row>
    <row r="5" spans="1:16384">
      <c r="A5" s="71" t="s">
        <v>327</v>
      </c>
      <c r="B5" s="72"/>
      <c r="C5" s="72"/>
      <c r="D5" s="72"/>
      <c r="E5" s="72"/>
      <c r="F5" s="73"/>
      <c r="G5" s="74"/>
      <c r="H5" s="75">
        <f>H6+H10+H8+H12+H14+H17+H19+H21+H23+H25+H45+H47+H52+H54+H65+H77+H82+H98+H100+H103+H105+H112+H114</f>
        <v>184341.0452</v>
      </c>
      <c r="I5" s="74"/>
      <c r="XFD5" s="5">
        <f>SUM(A5:XFC5)</f>
        <v>184341.0452</v>
      </c>
    </row>
    <row r="6" ht="13.5" spans="1:9">
      <c r="A6" s="71" t="s">
        <v>328</v>
      </c>
      <c r="B6" s="72"/>
      <c r="C6" s="72"/>
      <c r="D6" s="72"/>
      <c r="E6" s="72"/>
      <c r="F6" s="73"/>
      <c r="G6" s="74"/>
      <c r="H6" s="75">
        <f>SUM(H7)</f>
        <v>1067</v>
      </c>
      <c r="I6" s="74"/>
    </row>
    <row r="7" ht="54" spans="1:9">
      <c r="A7" s="69">
        <v>1</v>
      </c>
      <c r="B7" s="69" t="s">
        <v>329</v>
      </c>
      <c r="C7" s="74" t="s">
        <v>330</v>
      </c>
      <c r="D7" s="69" t="s">
        <v>331</v>
      </c>
      <c r="E7" s="76" t="s">
        <v>332</v>
      </c>
      <c r="F7" s="74" t="s">
        <v>333</v>
      </c>
      <c r="G7" s="74" t="s">
        <v>334</v>
      </c>
      <c r="H7" s="75">
        <v>1067</v>
      </c>
      <c r="I7" s="74" t="s">
        <v>335</v>
      </c>
    </row>
    <row r="8" ht="13.5" spans="1:9">
      <c r="A8" s="71" t="s">
        <v>336</v>
      </c>
      <c r="B8" s="72"/>
      <c r="C8" s="72"/>
      <c r="D8" s="72"/>
      <c r="E8" s="72"/>
      <c r="F8" s="73"/>
      <c r="G8" s="74"/>
      <c r="H8" s="75">
        <f t="shared" ref="H8:H10" si="0">SUM(H9)</f>
        <v>2808</v>
      </c>
      <c r="I8" s="74"/>
    </row>
    <row r="9" ht="54" spans="1:9">
      <c r="A9" s="69">
        <v>2</v>
      </c>
      <c r="B9" s="69" t="s">
        <v>329</v>
      </c>
      <c r="C9" s="74" t="s">
        <v>330</v>
      </c>
      <c r="D9" s="69" t="s">
        <v>331</v>
      </c>
      <c r="E9" s="76" t="s">
        <v>332</v>
      </c>
      <c r="F9" s="74" t="s">
        <v>337</v>
      </c>
      <c r="G9" s="74" t="s">
        <v>338</v>
      </c>
      <c r="H9" s="75">
        <v>2808</v>
      </c>
      <c r="I9" s="74" t="s">
        <v>335</v>
      </c>
    </row>
    <row r="10" ht="13.5" spans="1:9">
      <c r="A10" s="71" t="s">
        <v>339</v>
      </c>
      <c r="B10" s="72"/>
      <c r="C10" s="72"/>
      <c r="D10" s="72"/>
      <c r="E10" s="72"/>
      <c r="F10" s="73"/>
      <c r="G10" s="74"/>
      <c r="H10" s="75">
        <f t="shared" si="0"/>
        <v>861</v>
      </c>
      <c r="I10" s="74"/>
    </row>
    <row r="11" ht="54" spans="1:9">
      <c r="A11" s="69">
        <v>3</v>
      </c>
      <c r="B11" s="69" t="s">
        <v>329</v>
      </c>
      <c r="C11" s="74" t="s">
        <v>330</v>
      </c>
      <c r="D11" s="69" t="s">
        <v>331</v>
      </c>
      <c r="E11" s="76" t="s">
        <v>332</v>
      </c>
      <c r="F11" s="74" t="s">
        <v>340</v>
      </c>
      <c r="G11" s="74" t="s">
        <v>341</v>
      </c>
      <c r="H11" s="75">
        <v>861</v>
      </c>
      <c r="I11" s="74" t="s">
        <v>335</v>
      </c>
    </row>
    <row r="12" ht="13.5" spans="1:9">
      <c r="A12" s="71" t="s">
        <v>342</v>
      </c>
      <c r="B12" s="72"/>
      <c r="C12" s="72"/>
      <c r="D12" s="72"/>
      <c r="E12" s="72"/>
      <c r="F12" s="73"/>
      <c r="G12" s="74"/>
      <c r="H12" s="75">
        <f>SUM(H13)</f>
        <v>12558</v>
      </c>
      <c r="I12" s="74"/>
    </row>
    <row r="13" ht="54" spans="1:9">
      <c r="A13" s="69">
        <v>4</v>
      </c>
      <c r="B13" s="69" t="s">
        <v>329</v>
      </c>
      <c r="C13" s="74" t="s">
        <v>330</v>
      </c>
      <c r="D13" s="69" t="s">
        <v>331</v>
      </c>
      <c r="E13" s="76" t="s">
        <v>332</v>
      </c>
      <c r="F13" s="74" t="s">
        <v>343</v>
      </c>
      <c r="G13" s="74" t="s">
        <v>344</v>
      </c>
      <c r="H13" s="75">
        <v>12558</v>
      </c>
      <c r="I13" s="74" t="s">
        <v>335</v>
      </c>
    </row>
    <row r="14" ht="13.5" spans="1:9">
      <c r="A14" s="71" t="s">
        <v>345</v>
      </c>
      <c r="B14" s="72"/>
      <c r="C14" s="72"/>
      <c r="D14" s="72"/>
      <c r="E14" s="72"/>
      <c r="F14" s="73"/>
      <c r="G14" s="74"/>
      <c r="H14" s="75">
        <f>SUM(H15:H16)</f>
        <v>50412</v>
      </c>
      <c r="I14" s="69"/>
    </row>
    <row r="15" ht="67.5" spans="1:9">
      <c r="A15" s="69">
        <v>5</v>
      </c>
      <c r="B15" s="69" t="s">
        <v>329</v>
      </c>
      <c r="C15" s="74" t="s">
        <v>346</v>
      </c>
      <c r="D15" s="69" t="s">
        <v>347</v>
      </c>
      <c r="E15" s="76" t="s">
        <v>332</v>
      </c>
      <c r="F15" s="74" t="s">
        <v>348</v>
      </c>
      <c r="G15" s="74" t="s">
        <v>349</v>
      </c>
      <c r="H15" s="75">
        <v>1356</v>
      </c>
      <c r="I15" s="69" t="s">
        <v>350</v>
      </c>
    </row>
    <row r="16" ht="67.5" spans="1:9">
      <c r="A16" s="69">
        <v>6</v>
      </c>
      <c r="B16" s="69" t="s">
        <v>329</v>
      </c>
      <c r="C16" s="74" t="s">
        <v>351</v>
      </c>
      <c r="D16" s="69" t="s">
        <v>352</v>
      </c>
      <c r="E16" s="76" t="s">
        <v>332</v>
      </c>
      <c r="F16" s="74" t="s">
        <v>348</v>
      </c>
      <c r="G16" s="74" t="s">
        <v>349</v>
      </c>
      <c r="H16" s="75">
        <v>49056</v>
      </c>
      <c r="I16" s="69" t="s">
        <v>353</v>
      </c>
    </row>
    <row r="17" ht="13.5" spans="1:9">
      <c r="A17" s="71" t="s">
        <v>354</v>
      </c>
      <c r="B17" s="72"/>
      <c r="C17" s="72"/>
      <c r="D17" s="72"/>
      <c r="E17" s="72"/>
      <c r="F17" s="73"/>
      <c r="G17" s="74"/>
      <c r="H17" s="75">
        <f>SUM(H18)</f>
        <v>17708</v>
      </c>
      <c r="I17" s="69"/>
    </row>
    <row r="18" ht="54" spans="1:9">
      <c r="A18" s="69">
        <v>7</v>
      </c>
      <c r="B18" s="69" t="s">
        <v>329</v>
      </c>
      <c r="C18" s="74" t="s">
        <v>355</v>
      </c>
      <c r="D18" s="74" t="s">
        <v>356</v>
      </c>
      <c r="E18" s="76" t="s">
        <v>332</v>
      </c>
      <c r="F18" s="74" t="s">
        <v>357</v>
      </c>
      <c r="G18" s="74" t="s">
        <v>358</v>
      </c>
      <c r="H18" s="75">
        <v>17708</v>
      </c>
      <c r="I18" s="69" t="s">
        <v>359</v>
      </c>
    </row>
    <row r="19" ht="13.5" spans="1:9">
      <c r="A19" s="71" t="s">
        <v>360</v>
      </c>
      <c r="B19" s="72"/>
      <c r="C19" s="72"/>
      <c r="D19" s="72"/>
      <c r="E19" s="72"/>
      <c r="F19" s="73"/>
      <c r="G19" s="77"/>
      <c r="H19" s="75">
        <f t="shared" ref="H19:H21" si="1">SUM(H20)</f>
        <v>58.82</v>
      </c>
      <c r="I19" s="69"/>
    </row>
    <row r="20" ht="54" spans="1:9">
      <c r="A20" s="69">
        <v>8</v>
      </c>
      <c r="B20" s="69" t="s">
        <v>329</v>
      </c>
      <c r="C20" s="74" t="s">
        <v>361</v>
      </c>
      <c r="D20" s="69" t="s">
        <v>362</v>
      </c>
      <c r="E20" s="76" t="s">
        <v>332</v>
      </c>
      <c r="F20" s="74" t="s">
        <v>363</v>
      </c>
      <c r="G20" s="77" t="s">
        <v>364</v>
      </c>
      <c r="H20" s="75">
        <v>58.82</v>
      </c>
      <c r="I20" s="69"/>
    </row>
    <row r="21" ht="13.5" spans="1:9">
      <c r="A21" s="78" t="s">
        <v>365</v>
      </c>
      <c r="B21" s="79"/>
      <c r="C21" s="79"/>
      <c r="D21" s="79"/>
      <c r="E21" s="79"/>
      <c r="F21" s="80"/>
      <c r="G21" s="81"/>
      <c r="H21" s="82">
        <f t="shared" si="1"/>
        <v>450</v>
      </c>
      <c r="I21" s="83"/>
    </row>
    <row r="22" ht="40.5" spans="1:9">
      <c r="A22" s="69">
        <v>9</v>
      </c>
      <c r="B22" s="69" t="s">
        <v>329</v>
      </c>
      <c r="C22" s="76" t="s">
        <v>366</v>
      </c>
      <c r="D22" s="83" t="s">
        <v>367</v>
      </c>
      <c r="E22" s="76" t="s">
        <v>332</v>
      </c>
      <c r="F22" s="81" t="s">
        <v>368</v>
      </c>
      <c r="G22" s="81" t="s">
        <v>369</v>
      </c>
      <c r="H22" s="82">
        <v>450</v>
      </c>
      <c r="I22" s="83"/>
    </row>
    <row r="23" ht="13.5" spans="1:9">
      <c r="A23" s="71" t="s">
        <v>370</v>
      </c>
      <c r="B23" s="72"/>
      <c r="C23" s="72"/>
      <c r="D23" s="72"/>
      <c r="E23" s="72"/>
      <c r="F23" s="73"/>
      <c r="G23" s="74"/>
      <c r="H23" s="75">
        <f>SUM(H24)</f>
        <v>6114</v>
      </c>
      <c r="I23" s="69"/>
    </row>
    <row r="24" ht="67.5" spans="1:9">
      <c r="A24" s="69">
        <v>10</v>
      </c>
      <c r="B24" s="69" t="s">
        <v>329</v>
      </c>
      <c r="C24" s="74" t="s">
        <v>371</v>
      </c>
      <c r="D24" s="69" t="s">
        <v>372</v>
      </c>
      <c r="E24" s="76" t="s">
        <v>332</v>
      </c>
      <c r="F24" s="74" t="s">
        <v>373</v>
      </c>
      <c r="G24" s="74" t="s">
        <v>374</v>
      </c>
      <c r="H24" s="75">
        <v>6114</v>
      </c>
      <c r="I24" s="69" t="s">
        <v>375</v>
      </c>
    </row>
    <row r="25" ht="13.5" spans="1:9">
      <c r="A25" s="71" t="s">
        <v>376</v>
      </c>
      <c r="B25" s="72"/>
      <c r="C25" s="72"/>
      <c r="D25" s="72"/>
      <c r="E25" s="72"/>
      <c r="F25" s="73"/>
      <c r="G25" s="74"/>
      <c r="H25" s="75">
        <f>SUM(H26:H44)</f>
        <v>27230.7352</v>
      </c>
      <c r="I25" s="69"/>
    </row>
    <row r="26" ht="40.5" spans="1:9">
      <c r="A26" s="69">
        <v>11</v>
      </c>
      <c r="B26" s="69" t="s">
        <v>329</v>
      </c>
      <c r="C26" s="74" t="s">
        <v>377</v>
      </c>
      <c r="D26" s="74" t="s">
        <v>378</v>
      </c>
      <c r="E26" s="76" t="s">
        <v>332</v>
      </c>
      <c r="F26" s="74" t="s">
        <v>379</v>
      </c>
      <c r="G26" s="74" t="s">
        <v>380</v>
      </c>
      <c r="H26" s="75">
        <v>9668</v>
      </c>
      <c r="I26" s="69" t="s">
        <v>378</v>
      </c>
    </row>
    <row r="27" ht="42.75" spans="1:9">
      <c r="A27" s="69">
        <v>12</v>
      </c>
      <c r="B27" s="84" t="s">
        <v>381</v>
      </c>
      <c r="C27" s="84" t="s">
        <v>382</v>
      </c>
      <c r="D27" s="84"/>
      <c r="E27" s="76" t="s">
        <v>332</v>
      </c>
      <c r="F27" s="74" t="s">
        <v>379</v>
      </c>
      <c r="G27" s="74"/>
      <c r="H27" s="75">
        <v>647</v>
      </c>
      <c r="I27" s="69"/>
    </row>
    <row r="28" ht="42.75" spans="1:9">
      <c r="A28" s="69">
        <v>13</v>
      </c>
      <c r="B28" s="84" t="s">
        <v>381</v>
      </c>
      <c r="C28" s="84" t="s">
        <v>383</v>
      </c>
      <c r="D28" s="84" t="s">
        <v>384</v>
      </c>
      <c r="E28" s="76" t="s">
        <v>332</v>
      </c>
      <c r="F28" s="74" t="s">
        <v>379</v>
      </c>
      <c r="G28" s="74"/>
      <c r="H28" s="75">
        <v>65</v>
      </c>
      <c r="I28" s="69"/>
    </row>
    <row r="29" ht="42.75" spans="1:9">
      <c r="A29" s="69">
        <v>14</v>
      </c>
      <c r="B29" s="84" t="s">
        <v>381</v>
      </c>
      <c r="C29" s="84" t="s">
        <v>385</v>
      </c>
      <c r="D29" s="84" t="s">
        <v>386</v>
      </c>
      <c r="E29" s="76" t="s">
        <v>332</v>
      </c>
      <c r="F29" s="74" t="s">
        <v>379</v>
      </c>
      <c r="G29" s="74"/>
      <c r="H29" s="75">
        <v>238</v>
      </c>
      <c r="I29" s="69"/>
    </row>
    <row r="30" ht="42.75" spans="1:9">
      <c r="A30" s="69">
        <v>15</v>
      </c>
      <c r="B30" s="84" t="s">
        <v>381</v>
      </c>
      <c r="C30" s="84" t="s">
        <v>387</v>
      </c>
      <c r="D30" s="84" t="s">
        <v>388</v>
      </c>
      <c r="E30" s="76" t="s">
        <v>332</v>
      </c>
      <c r="F30" s="74" t="s">
        <v>379</v>
      </c>
      <c r="G30" s="74"/>
      <c r="H30" s="75">
        <v>593.712</v>
      </c>
      <c r="I30" s="69"/>
    </row>
    <row r="31" ht="42.75" spans="1:9">
      <c r="A31" s="69">
        <v>16</v>
      </c>
      <c r="B31" s="84" t="s">
        <v>381</v>
      </c>
      <c r="C31" s="84" t="s">
        <v>389</v>
      </c>
      <c r="D31" s="84" t="s">
        <v>390</v>
      </c>
      <c r="E31" s="76" t="s">
        <v>332</v>
      </c>
      <c r="F31" s="74" t="s">
        <v>379</v>
      </c>
      <c r="G31" s="74"/>
      <c r="H31" s="75">
        <v>2590.2</v>
      </c>
      <c r="I31" s="69"/>
    </row>
    <row r="32" ht="42.75" spans="1:9">
      <c r="A32" s="69">
        <v>17</v>
      </c>
      <c r="B32" s="84" t="s">
        <v>381</v>
      </c>
      <c r="C32" s="84" t="s">
        <v>391</v>
      </c>
      <c r="D32" s="84" t="s">
        <v>392</v>
      </c>
      <c r="E32" s="76" t="s">
        <v>332</v>
      </c>
      <c r="F32" s="74" t="s">
        <v>379</v>
      </c>
      <c r="G32" s="74"/>
      <c r="H32" s="75">
        <v>597.4532</v>
      </c>
      <c r="I32" s="69"/>
    </row>
    <row r="33" ht="42.75" spans="1:9">
      <c r="A33" s="69">
        <v>18</v>
      </c>
      <c r="B33" s="84" t="s">
        <v>381</v>
      </c>
      <c r="C33" s="84" t="s">
        <v>393</v>
      </c>
      <c r="D33" s="84"/>
      <c r="E33" s="76" t="s">
        <v>332</v>
      </c>
      <c r="F33" s="74" t="s">
        <v>379</v>
      </c>
      <c r="G33" s="74"/>
      <c r="H33" s="75">
        <v>1367.04</v>
      </c>
      <c r="I33" s="69"/>
    </row>
    <row r="34" ht="42.75" spans="1:9">
      <c r="A34" s="69">
        <v>19</v>
      </c>
      <c r="B34" s="84" t="s">
        <v>381</v>
      </c>
      <c r="C34" s="84" t="s">
        <v>394</v>
      </c>
      <c r="D34" s="84" t="s">
        <v>395</v>
      </c>
      <c r="E34" s="76" t="s">
        <v>332</v>
      </c>
      <c r="F34" s="74" t="s">
        <v>379</v>
      </c>
      <c r="G34" s="74"/>
      <c r="H34" s="75">
        <v>518</v>
      </c>
      <c r="I34" s="69"/>
    </row>
    <row r="35" ht="42.75" spans="1:9">
      <c r="A35" s="69">
        <v>20</v>
      </c>
      <c r="B35" s="84" t="s">
        <v>381</v>
      </c>
      <c r="C35" s="84" t="s">
        <v>396</v>
      </c>
      <c r="D35" s="84" t="s">
        <v>397</v>
      </c>
      <c r="E35" s="76" t="s">
        <v>332</v>
      </c>
      <c r="F35" s="74" t="s">
        <v>379</v>
      </c>
      <c r="G35" s="74"/>
      <c r="H35" s="75">
        <v>2740.6</v>
      </c>
      <c r="I35" s="69"/>
    </row>
    <row r="36" ht="57" spans="1:9">
      <c r="A36" s="69">
        <v>21</v>
      </c>
      <c r="B36" s="84" t="s">
        <v>381</v>
      </c>
      <c r="C36" s="84" t="s">
        <v>398</v>
      </c>
      <c r="D36" s="84" t="s">
        <v>399</v>
      </c>
      <c r="E36" s="76" t="s">
        <v>332</v>
      </c>
      <c r="F36" s="74" t="s">
        <v>379</v>
      </c>
      <c r="G36" s="74"/>
      <c r="H36" s="75">
        <v>1248</v>
      </c>
      <c r="I36" s="69"/>
    </row>
    <row r="37" ht="57" spans="1:9">
      <c r="A37" s="69">
        <v>22</v>
      </c>
      <c r="B37" s="84" t="s">
        <v>381</v>
      </c>
      <c r="C37" s="84" t="s">
        <v>400</v>
      </c>
      <c r="D37" s="84" t="s">
        <v>401</v>
      </c>
      <c r="E37" s="76" t="s">
        <v>332</v>
      </c>
      <c r="F37" s="74" t="s">
        <v>379</v>
      </c>
      <c r="G37" s="74"/>
      <c r="H37" s="75">
        <v>164</v>
      </c>
      <c r="I37" s="69"/>
    </row>
    <row r="38" ht="42.75" spans="1:9">
      <c r="A38" s="69">
        <v>23</v>
      </c>
      <c r="B38" s="84" t="s">
        <v>381</v>
      </c>
      <c r="C38" s="84" t="s">
        <v>402</v>
      </c>
      <c r="D38" s="84" t="s">
        <v>403</v>
      </c>
      <c r="E38" s="76" t="s">
        <v>332</v>
      </c>
      <c r="F38" s="74" t="s">
        <v>379</v>
      </c>
      <c r="G38" s="74"/>
      <c r="H38" s="75">
        <v>1344</v>
      </c>
      <c r="I38" s="69"/>
    </row>
    <row r="39" ht="42.75" spans="1:9">
      <c r="A39" s="69">
        <v>24</v>
      </c>
      <c r="B39" s="84" t="s">
        <v>381</v>
      </c>
      <c r="C39" s="84" t="s">
        <v>404</v>
      </c>
      <c r="D39" s="84" t="s">
        <v>405</v>
      </c>
      <c r="E39" s="76" t="s">
        <v>332</v>
      </c>
      <c r="F39" s="74" t="s">
        <v>379</v>
      </c>
      <c r="G39" s="74"/>
      <c r="H39" s="75">
        <v>1262</v>
      </c>
      <c r="I39" s="69"/>
    </row>
    <row r="40" ht="42.75" spans="1:9">
      <c r="A40" s="69">
        <v>25</v>
      </c>
      <c r="B40" s="84" t="s">
        <v>381</v>
      </c>
      <c r="C40" s="84" t="s">
        <v>406</v>
      </c>
      <c r="D40" s="84" t="s">
        <v>407</v>
      </c>
      <c r="E40" s="76" t="s">
        <v>332</v>
      </c>
      <c r="F40" s="74" t="s">
        <v>379</v>
      </c>
      <c r="G40" s="74"/>
      <c r="H40" s="75">
        <v>-287</v>
      </c>
      <c r="I40" s="69"/>
    </row>
    <row r="41" ht="42.75" spans="1:9">
      <c r="A41" s="69">
        <v>26</v>
      </c>
      <c r="B41" s="84" t="s">
        <v>381</v>
      </c>
      <c r="C41" s="84" t="s">
        <v>408</v>
      </c>
      <c r="D41" s="84" t="s">
        <v>409</v>
      </c>
      <c r="E41" s="76" t="s">
        <v>332</v>
      </c>
      <c r="F41" s="74" t="s">
        <v>379</v>
      </c>
      <c r="G41" s="74"/>
      <c r="H41" s="75">
        <v>6.48</v>
      </c>
      <c r="I41" s="69"/>
    </row>
    <row r="42" ht="42.75" spans="1:9">
      <c r="A42" s="69">
        <v>27</v>
      </c>
      <c r="B42" s="84" t="s">
        <v>381</v>
      </c>
      <c r="C42" s="84" t="s">
        <v>410</v>
      </c>
      <c r="D42" s="84" t="s">
        <v>411</v>
      </c>
      <c r="E42" s="76" t="s">
        <v>332</v>
      </c>
      <c r="F42" s="74" t="s">
        <v>379</v>
      </c>
      <c r="G42" s="74"/>
      <c r="H42" s="75">
        <v>1.25</v>
      </c>
      <c r="I42" s="69"/>
    </row>
    <row r="43" ht="42.75" spans="1:9">
      <c r="A43" s="69">
        <v>28</v>
      </c>
      <c r="B43" s="84" t="s">
        <v>381</v>
      </c>
      <c r="C43" s="84" t="s">
        <v>412</v>
      </c>
      <c r="D43" s="84"/>
      <c r="E43" s="76" t="s">
        <v>332</v>
      </c>
      <c r="F43" s="74" t="s">
        <v>379</v>
      </c>
      <c r="G43" s="74"/>
      <c r="H43" s="75">
        <v>4234</v>
      </c>
      <c r="I43" s="69"/>
    </row>
    <row r="44" ht="42.75" spans="1:9">
      <c r="A44" s="69">
        <v>29</v>
      </c>
      <c r="B44" s="84" t="s">
        <v>381</v>
      </c>
      <c r="C44" s="84" t="s">
        <v>413</v>
      </c>
      <c r="D44" s="84"/>
      <c r="E44" s="76" t="s">
        <v>332</v>
      </c>
      <c r="F44" s="74" t="s">
        <v>379</v>
      </c>
      <c r="G44" s="74"/>
      <c r="H44" s="75">
        <v>233</v>
      </c>
      <c r="I44" s="69"/>
    </row>
    <row r="45" ht="13.5" spans="1:9">
      <c r="A45" s="71" t="s">
        <v>414</v>
      </c>
      <c r="B45" s="72"/>
      <c r="C45" s="72"/>
      <c r="D45" s="72"/>
      <c r="E45" s="72"/>
      <c r="F45" s="73"/>
      <c r="G45" s="74"/>
      <c r="H45" s="75">
        <f>H46</f>
        <v>9696</v>
      </c>
      <c r="I45" s="69"/>
    </row>
    <row r="46" ht="67.5" spans="1:9">
      <c r="A46" s="69">
        <v>30</v>
      </c>
      <c r="B46" s="69" t="s">
        <v>329</v>
      </c>
      <c r="C46" s="74" t="s">
        <v>415</v>
      </c>
      <c r="D46" s="69" t="s">
        <v>416</v>
      </c>
      <c r="E46" s="76" t="s">
        <v>332</v>
      </c>
      <c r="F46" s="74" t="s">
        <v>417</v>
      </c>
      <c r="G46" s="74" t="s">
        <v>418</v>
      </c>
      <c r="H46" s="75">
        <v>9696</v>
      </c>
      <c r="I46" s="69" t="s">
        <v>419</v>
      </c>
    </row>
    <row r="47" ht="13.5" spans="1:9">
      <c r="A47" s="78" t="s">
        <v>420</v>
      </c>
      <c r="B47" s="79"/>
      <c r="C47" s="79"/>
      <c r="D47" s="79"/>
      <c r="E47" s="79"/>
      <c r="F47" s="80"/>
      <c r="G47" s="85"/>
      <c r="H47" s="82">
        <f>SUM(H48:H51)</f>
        <v>9354</v>
      </c>
      <c r="I47" s="83"/>
    </row>
    <row r="48" ht="67.5" spans="1:9">
      <c r="A48" s="83">
        <v>31</v>
      </c>
      <c r="B48" s="83" t="s">
        <v>329</v>
      </c>
      <c r="C48" s="81" t="s">
        <v>421</v>
      </c>
      <c r="D48" s="83" t="s">
        <v>422</v>
      </c>
      <c r="E48" s="76" t="s">
        <v>332</v>
      </c>
      <c r="F48" s="81" t="s">
        <v>423</v>
      </c>
      <c r="G48" s="85" t="s">
        <v>424</v>
      </c>
      <c r="H48" s="82">
        <v>8439</v>
      </c>
      <c r="I48" s="83"/>
    </row>
    <row r="49" ht="54" spans="1:9">
      <c r="A49" s="83">
        <v>32</v>
      </c>
      <c r="B49" s="83" t="s">
        <v>329</v>
      </c>
      <c r="C49" s="81" t="s">
        <v>425</v>
      </c>
      <c r="D49" s="83" t="s">
        <v>426</v>
      </c>
      <c r="E49" s="76" t="s">
        <v>332</v>
      </c>
      <c r="F49" s="81" t="s">
        <v>423</v>
      </c>
      <c r="G49" s="85" t="s">
        <v>427</v>
      </c>
      <c r="H49" s="82">
        <v>515</v>
      </c>
      <c r="I49" s="83"/>
    </row>
    <row r="50" ht="54" spans="1:9">
      <c r="A50" s="83">
        <v>33</v>
      </c>
      <c r="B50" s="83" t="s">
        <v>329</v>
      </c>
      <c r="C50" s="81" t="s">
        <v>428</v>
      </c>
      <c r="D50" s="83" t="s">
        <v>429</v>
      </c>
      <c r="E50" s="76" t="s">
        <v>332</v>
      </c>
      <c r="F50" s="81" t="s">
        <v>423</v>
      </c>
      <c r="G50" s="85" t="s">
        <v>430</v>
      </c>
      <c r="H50" s="82">
        <v>200</v>
      </c>
      <c r="I50" s="83"/>
    </row>
    <row r="51" ht="54" spans="1:9">
      <c r="A51" s="83">
        <v>34</v>
      </c>
      <c r="B51" s="83" t="s">
        <v>329</v>
      </c>
      <c r="C51" s="81" t="s">
        <v>431</v>
      </c>
      <c r="D51" s="83" t="s">
        <v>432</v>
      </c>
      <c r="E51" s="76" t="s">
        <v>332</v>
      </c>
      <c r="F51" s="81" t="s">
        <v>423</v>
      </c>
      <c r="G51" s="85" t="s">
        <v>430</v>
      </c>
      <c r="H51" s="82">
        <v>200</v>
      </c>
      <c r="I51" s="83"/>
    </row>
    <row r="52" ht="13.5" spans="1:9">
      <c r="A52" s="78" t="s">
        <v>433</v>
      </c>
      <c r="B52" s="79"/>
      <c r="C52" s="79"/>
      <c r="D52" s="79"/>
      <c r="E52" s="79"/>
      <c r="F52" s="80"/>
      <c r="G52" s="81"/>
      <c r="H52" s="82">
        <f>H53</f>
        <v>158</v>
      </c>
      <c r="I52" s="83"/>
    </row>
    <row r="53" ht="54" spans="1:9">
      <c r="A53" s="69">
        <v>35</v>
      </c>
      <c r="B53" s="69" t="s">
        <v>329</v>
      </c>
      <c r="C53" s="76" t="s">
        <v>434</v>
      </c>
      <c r="D53" s="83" t="s">
        <v>435</v>
      </c>
      <c r="E53" s="76" t="s">
        <v>332</v>
      </c>
      <c r="F53" s="81" t="s">
        <v>436</v>
      </c>
      <c r="G53" s="81" t="s">
        <v>437</v>
      </c>
      <c r="H53" s="82">
        <v>158</v>
      </c>
      <c r="I53" s="83"/>
    </row>
    <row r="54" ht="13.5" spans="1:9">
      <c r="A54" s="71" t="s">
        <v>438</v>
      </c>
      <c r="B54" s="72"/>
      <c r="C54" s="72"/>
      <c r="D54" s="72"/>
      <c r="E54" s="72"/>
      <c r="F54" s="73"/>
      <c r="G54" s="74"/>
      <c r="H54" s="75">
        <f>SUM(H55:H64)</f>
        <v>21290.92</v>
      </c>
      <c r="I54" s="69"/>
    </row>
    <row r="55" ht="54" spans="1:9">
      <c r="A55" s="69">
        <v>36</v>
      </c>
      <c r="B55" s="69" t="s">
        <v>329</v>
      </c>
      <c r="C55" s="74" t="s">
        <v>439</v>
      </c>
      <c r="D55" s="69" t="s">
        <v>440</v>
      </c>
      <c r="E55" s="76" t="s">
        <v>332</v>
      </c>
      <c r="F55" s="74" t="s">
        <v>441</v>
      </c>
      <c r="G55" s="74" t="s">
        <v>442</v>
      </c>
      <c r="H55" s="75">
        <v>2563</v>
      </c>
      <c r="I55" s="69"/>
    </row>
    <row r="56" ht="54" spans="1:9">
      <c r="A56" s="69">
        <v>37</v>
      </c>
      <c r="B56" s="69" t="s">
        <v>329</v>
      </c>
      <c r="C56" s="76" t="s">
        <v>443</v>
      </c>
      <c r="D56" s="83" t="s">
        <v>444</v>
      </c>
      <c r="E56" s="76" t="s">
        <v>332</v>
      </c>
      <c r="F56" s="81" t="s">
        <v>441</v>
      </c>
      <c r="G56" s="81" t="s">
        <v>445</v>
      </c>
      <c r="H56" s="82">
        <v>1135</v>
      </c>
      <c r="I56" s="83"/>
    </row>
    <row r="57" ht="54" spans="1:9">
      <c r="A57" s="69">
        <v>38</v>
      </c>
      <c r="B57" s="69" t="s">
        <v>329</v>
      </c>
      <c r="C57" s="76" t="s">
        <v>443</v>
      </c>
      <c r="D57" s="83" t="s">
        <v>444</v>
      </c>
      <c r="E57" s="76" t="s">
        <v>332</v>
      </c>
      <c r="F57" s="81" t="s">
        <v>441</v>
      </c>
      <c r="G57" s="81" t="s">
        <v>446</v>
      </c>
      <c r="H57" s="82">
        <v>64</v>
      </c>
      <c r="I57" s="83"/>
    </row>
    <row r="58" ht="54" spans="1:9">
      <c r="A58" s="69">
        <v>39</v>
      </c>
      <c r="B58" s="69" t="s">
        <v>329</v>
      </c>
      <c r="C58" s="76" t="s">
        <v>447</v>
      </c>
      <c r="D58" s="83" t="s">
        <v>448</v>
      </c>
      <c r="E58" s="76" t="s">
        <v>332</v>
      </c>
      <c r="F58" s="81" t="s">
        <v>441</v>
      </c>
      <c r="G58" s="81" t="s">
        <v>449</v>
      </c>
      <c r="H58" s="82">
        <v>4291</v>
      </c>
      <c r="I58" s="83"/>
    </row>
    <row r="59" ht="54" spans="1:9">
      <c r="A59" s="69">
        <v>40</v>
      </c>
      <c r="B59" s="69" t="s">
        <v>329</v>
      </c>
      <c r="C59" s="76" t="s">
        <v>450</v>
      </c>
      <c r="D59" s="83" t="s">
        <v>451</v>
      </c>
      <c r="E59" s="76" t="s">
        <v>332</v>
      </c>
      <c r="F59" s="81" t="s">
        <v>441</v>
      </c>
      <c r="G59" s="81" t="s">
        <v>442</v>
      </c>
      <c r="H59" s="82">
        <v>555</v>
      </c>
      <c r="I59" s="83"/>
    </row>
    <row r="60" ht="54" spans="1:9">
      <c r="A60" s="69">
        <v>41</v>
      </c>
      <c r="B60" s="69" t="s">
        <v>329</v>
      </c>
      <c r="C60" s="76" t="s">
        <v>452</v>
      </c>
      <c r="D60" s="83" t="s">
        <v>453</v>
      </c>
      <c r="E60" s="76" t="s">
        <v>332</v>
      </c>
      <c r="F60" s="81" t="s">
        <v>441</v>
      </c>
      <c r="G60" s="81" t="s">
        <v>454</v>
      </c>
      <c r="H60" s="82">
        <v>2606</v>
      </c>
      <c r="I60" s="83"/>
    </row>
    <row r="61" ht="54" spans="1:9">
      <c r="A61" s="69">
        <v>42</v>
      </c>
      <c r="B61" s="69" t="s">
        <v>329</v>
      </c>
      <c r="C61" s="76" t="s">
        <v>443</v>
      </c>
      <c r="D61" s="83" t="s">
        <v>444</v>
      </c>
      <c r="E61" s="76" t="s">
        <v>332</v>
      </c>
      <c r="F61" s="81" t="s">
        <v>441</v>
      </c>
      <c r="G61" s="81" t="s">
        <v>455</v>
      </c>
      <c r="H61" s="82">
        <v>87</v>
      </c>
      <c r="I61" s="83"/>
    </row>
    <row r="62" ht="54" spans="1:9">
      <c r="A62" s="69">
        <v>43</v>
      </c>
      <c r="B62" s="69" t="s">
        <v>329</v>
      </c>
      <c r="C62" s="76" t="s">
        <v>443</v>
      </c>
      <c r="D62" s="83" t="s">
        <v>444</v>
      </c>
      <c r="E62" s="76" t="s">
        <v>332</v>
      </c>
      <c r="F62" s="81" t="s">
        <v>441</v>
      </c>
      <c r="G62" s="81" t="s">
        <v>456</v>
      </c>
      <c r="H62" s="82">
        <v>202</v>
      </c>
      <c r="I62" s="83"/>
    </row>
    <row r="63" ht="54" spans="1:9">
      <c r="A63" s="69">
        <v>44</v>
      </c>
      <c r="B63" s="69" t="s">
        <v>329</v>
      </c>
      <c r="C63" s="76" t="s">
        <v>457</v>
      </c>
      <c r="D63" s="83" t="s">
        <v>458</v>
      </c>
      <c r="E63" s="76" t="s">
        <v>332</v>
      </c>
      <c r="F63" s="81" t="s">
        <v>441</v>
      </c>
      <c r="G63" s="81" t="s">
        <v>459</v>
      </c>
      <c r="H63" s="82">
        <v>9753</v>
      </c>
      <c r="I63" s="83"/>
    </row>
    <row r="64" ht="54" spans="1:9">
      <c r="A64" s="69">
        <v>45</v>
      </c>
      <c r="B64" s="69" t="s">
        <v>329</v>
      </c>
      <c r="C64" s="74" t="s">
        <v>460</v>
      </c>
      <c r="D64" s="69" t="s">
        <v>461</v>
      </c>
      <c r="E64" s="76" t="s">
        <v>332</v>
      </c>
      <c r="F64" s="74" t="s">
        <v>441</v>
      </c>
      <c r="G64" s="74" t="s">
        <v>462</v>
      </c>
      <c r="H64" s="75">
        <v>34.92</v>
      </c>
      <c r="I64" s="69"/>
    </row>
    <row r="65" ht="13.5" spans="1:9">
      <c r="A65" s="71" t="s">
        <v>463</v>
      </c>
      <c r="B65" s="72"/>
      <c r="C65" s="72"/>
      <c r="D65" s="72"/>
      <c r="E65" s="72"/>
      <c r="F65" s="73"/>
      <c r="G65" s="74"/>
      <c r="H65" s="75">
        <f>SUM(H66:H76)</f>
        <v>6384.21</v>
      </c>
      <c r="I65" s="69"/>
    </row>
    <row r="66" ht="54" spans="1:9">
      <c r="A66" s="69">
        <v>46</v>
      </c>
      <c r="B66" s="69" t="s">
        <v>329</v>
      </c>
      <c r="C66" s="74" t="s">
        <v>464</v>
      </c>
      <c r="D66" s="69" t="s">
        <v>465</v>
      </c>
      <c r="E66" s="76" t="s">
        <v>332</v>
      </c>
      <c r="F66" s="74" t="s">
        <v>466</v>
      </c>
      <c r="G66" s="74" t="s">
        <v>467</v>
      </c>
      <c r="H66" s="75">
        <v>152.8</v>
      </c>
      <c r="I66" s="69"/>
    </row>
    <row r="67" ht="54" spans="1:9">
      <c r="A67" s="69">
        <v>47</v>
      </c>
      <c r="B67" s="69" t="s">
        <v>329</v>
      </c>
      <c r="C67" s="76" t="s">
        <v>468</v>
      </c>
      <c r="D67" s="83" t="s">
        <v>469</v>
      </c>
      <c r="E67" s="76" t="s">
        <v>332</v>
      </c>
      <c r="F67" s="81" t="s">
        <v>466</v>
      </c>
      <c r="G67" s="81" t="s">
        <v>470</v>
      </c>
      <c r="H67" s="82">
        <v>566</v>
      </c>
      <c r="I67" s="83"/>
    </row>
    <row r="68" ht="54" spans="1:9">
      <c r="A68" s="69">
        <v>48</v>
      </c>
      <c r="B68" s="69" t="s">
        <v>329</v>
      </c>
      <c r="C68" s="87" t="s">
        <v>471</v>
      </c>
      <c r="D68" s="88" t="s">
        <v>472</v>
      </c>
      <c r="E68" s="76" t="s">
        <v>332</v>
      </c>
      <c r="F68" s="89" t="s">
        <v>466</v>
      </c>
      <c r="G68" s="81" t="s">
        <v>473</v>
      </c>
      <c r="H68" s="82">
        <v>3676.66</v>
      </c>
      <c r="I68" s="83"/>
    </row>
    <row r="69" ht="67.5" spans="1:9">
      <c r="A69" s="69">
        <v>49</v>
      </c>
      <c r="B69" s="69" t="s">
        <v>329</v>
      </c>
      <c r="C69" s="76" t="s">
        <v>474</v>
      </c>
      <c r="D69" s="83" t="s">
        <v>475</v>
      </c>
      <c r="E69" s="76" t="s">
        <v>332</v>
      </c>
      <c r="F69" s="90" t="s">
        <v>466</v>
      </c>
      <c r="G69" s="90" t="s">
        <v>476</v>
      </c>
      <c r="H69" s="82">
        <v>32</v>
      </c>
      <c r="I69" s="83"/>
    </row>
    <row r="70" ht="67.5" spans="1:9">
      <c r="A70" s="69">
        <v>50</v>
      </c>
      <c r="B70" s="69" t="s">
        <v>329</v>
      </c>
      <c r="C70" s="76" t="s">
        <v>477</v>
      </c>
      <c r="D70" s="83" t="s">
        <v>478</v>
      </c>
      <c r="E70" s="76" t="s">
        <v>332</v>
      </c>
      <c r="F70" s="81" t="s">
        <v>466</v>
      </c>
      <c r="G70" s="81" t="s">
        <v>467</v>
      </c>
      <c r="H70" s="82">
        <v>200</v>
      </c>
      <c r="I70" s="83"/>
    </row>
    <row r="71" ht="67.5" spans="1:9">
      <c r="A71" s="69">
        <v>51</v>
      </c>
      <c r="B71" s="69" t="s">
        <v>329</v>
      </c>
      <c r="C71" s="76" t="s">
        <v>479</v>
      </c>
      <c r="D71" s="83" t="s">
        <v>480</v>
      </c>
      <c r="E71" s="76" t="s">
        <v>332</v>
      </c>
      <c r="F71" s="81" t="s">
        <v>466</v>
      </c>
      <c r="G71" s="81" t="s">
        <v>476</v>
      </c>
      <c r="H71" s="82">
        <v>133</v>
      </c>
      <c r="I71" s="83"/>
    </row>
    <row r="72" ht="54" spans="1:9">
      <c r="A72" s="69">
        <v>52</v>
      </c>
      <c r="B72" s="69" t="s">
        <v>329</v>
      </c>
      <c r="C72" s="76" t="s">
        <v>481</v>
      </c>
      <c r="D72" s="83" t="s">
        <v>482</v>
      </c>
      <c r="E72" s="76" t="s">
        <v>332</v>
      </c>
      <c r="F72" s="81" t="s">
        <v>466</v>
      </c>
      <c r="G72" s="81" t="s">
        <v>483</v>
      </c>
      <c r="H72" s="82">
        <v>420.88</v>
      </c>
      <c r="I72" s="83"/>
    </row>
    <row r="73" ht="54" spans="1:9">
      <c r="A73" s="69">
        <v>53</v>
      </c>
      <c r="B73" s="69" t="s">
        <v>329</v>
      </c>
      <c r="C73" s="76" t="s">
        <v>484</v>
      </c>
      <c r="D73" s="83" t="s">
        <v>485</v>
      </c>
      <c r="E73" s="76" t="s">
        <v>332</v>
      </c>
      <c r="F73" s="81" t="s">
        <v>466</v>
      </c>
      <c r="G73" s="81" t="s">
        <v>483</v>
      </c>
      <c r="H73" s="82">
        <v>273.6</v>
      </c>
      <c r="I73" s="83"/>
    </row>
    <row r="74" ht="81" spans="1:9">
      <c r="A74" s="69">
        <v>54</v>
      </c>
      <c r="B74" s="69" t="s">
        <v>329</v>
      </c>
      <c r="C74" s="76" t="s">
        <v>486</v>
      </c>
      <c r="D74" s="83" t="s">
        <v>487</v>
      </c>
      <c r="E74" s="76" t="s">
        <v>332</v>
      </c>
      <c r="F74" s="81" t="s">
        <v>466</v>
      </c>
      <c r="G74" s="81" t="s">
        <v>488</v>
      </c>
      <c r="H74" s="82">
        <v>64.56</v>
      </c>
      <c r="I74" s="83"/>
    </row>
    <row r="75" ht="54" spans="1:9">
      <c r="A75" s="69">
        <v>55</v>
      </c>
      <c r="B75" s="69" t="s">
        <v>329</v>
      </c>
      <c r="C75" s="76" t="s">
        <v>489</v>
      </c>
      <c r="D75" s="83" t="s">
        <v>490</v>
      </c>
      <c r="E75" s="76" t="s">
        <v>332</v>
      </c>
      <c r="F75" s="81" t="s">
        <v>466</v>
      </c>
      <c r="G75" s="81" t="s">
        <v>470</v>
      </c>
      <c r="H75" s="82">
        <v>230</v>
      </c>
      <c r="I75" s="83"/>
    </row>
    <row r="76" ht="54" spans="1:9">
      <c r="A76" s="69">
        <v>56</v>
      </c>
      <c r="B76" s="69" t="s">
        <v>329</v>
      </c>
      <c r="C76" s="76" t="s">
        <v>491</v>
      </c>
      <c r="D76" s="83" t="s">
        <v>492</v>
      </c>
      <c r="E76" s="76" t="s">
        <v>332</v>
      </c>
      <c r="F76" s="81" t="s">
        <v>466</v>
      </c>
      <c r="G76" s="81" t="s">
        <v>473</v>
      </c>
      <c r="H76" s="82">
        <v>634.71</v>
      </c>
      <c r="I76" s="83"/>
    </row>
    <row r="77" ht="13.5" spans="1:9">
      <c r="A77" s="71" t="s">
        <v>493</v>
      </c>
      <c r="B77" s="72"/>
      <c r="C77" s="72"/>
      <c r="D77" s="72"/>
      <c r="E77" s="72"/>
      <c r="F77" s="73"/>
      <c r="G77" s="74"/>
      <c r="H77" s="75">
        <f>SUM(H78:H81)</f>
        <v>578.35</v>
      </c>
      <c r="I77" s="69"/>
    </row>
    <row r="78" ht="67.5" spans="1:9">
      <c r="A78" s="69">
        <v>57</v>
      </c>
      <c r="B78" s="69" t="s">
        <v>329</v>
      </c>
      <c r="C78" s="74" t="s">
        <v>494</v>
      </c>
      <c r="D78" s="69" t="s">
        <v>495</v>
      </c>
      <c r="E78" s="76" t="s">
        <v>332</v>
      </c>
      <c r="F78" s="74" t="s">
        <v>496</v>
      </c>
      <c r="G78" s="74" t="s">
        <v>497</v>
      </c>
      <c r="H78" s="75">
        <v>494</v>
      </c>
      <c r="I78" s="69"/>
    </row>
    <row r="79" ht="67.5" spans="1:9">
      <c r="A79" s="69">
        <v>58</v>
      </c>
      <c r="B79" s="69" t="s">
        <v>329</v>
      </c>
      <c r="C79" s="74" t="s">
        <v>498</v>
      </c>
      <c r="D79" s="69" t="s">
        <v>499</v>
      </c>
      <c r="E79" s="76" t="s">
        <v>332</v>
      </c>
      <c r="F79" s="74" t="s">
        <v>496</v>
      </c>
      <c r="G79" s="74" t="s">
        <v>500</v>
      </c>
      <c r="H79" s="75">
        <v>7.12</v>
      </c>
      <c r="I79" s="69"/>
    </row>
    <row r="80" ht="67.5" spans="1:9">
      <c r="A80" s="69">
        <v>59</v>
      </c>
      <c r="B80" s="69" t="s">
        <v>329</v>
      </c>
      <c r="C80" s="76" t="s">
        <v>501</v>
      </c>
      <c r="D80" s="83" t="s">
        <v>502</v>
      </c>
      <c r="E80" s="76" t="s">
        <v>332</v>
      </c>
      <c r="F80" s="74" t="s">
        <v>496</v>
      </c>
      <c r="G80" s="81" t="s">
        <v>503</v>
      </c>
      <c r="H80" s="82">
        <v>73.29</v>
      </c>
      <c r="I80" s="83"/>
    </row>
    <row r="81" ht="67.5" spans="1:9">
      <c r="A81" s="69">
        <v>60</v>
      </c>
      <c r="B81" s="69" t="s">
        <v>329</v>
      </c>
      <c r="C81" s="76" t="s">
        <v>501</v>
      </c>
      <c r="D81" s="83" t="s">
        <v>502</v>
      </c>
      <c r="E81" s="76" t="s">
        <v>332</v>
      </c>
      <c r="F81" s="91" t="s">
        <v>496</v>
      </c>
      <c r="G81" s="90" t="s">
        <v>497</v>
      </c>
      <c r="H81" s="82">
        <v>3.94</v>
      </c>
      <c r="I81" s="83"/>
    </row>
    <row r="82" ht="13.5" spans="1:9">
      <c r="A82" s="71" t="s">
        <v>504</v>
      </c>
      <c r="B82" s="72"/>
      <c r="C82" s="72"/>
      <c r="D82" s="72"/>
      <c r="E82" s="72"/>
      <c r="F82" s="73"/>
      <c r="G82" s="74"/>
      <c r="H82" s="75">
        <f>SUM(H83:H97)</f>
        <v>10342.69</v>
      </c>
      <c r="I82" s="69"/>
    </row>
    <row r="83" ht="54" spans="1:9">
      <c r="A83" s="69">
        <v>61</v>
      </c>
      <c r="B83" s="69" t="s">
        <v>329</v>
      </c>
      <c r="C83" s="74" t="s">
        <v>505</v>
      </c>
      <c r="D83" s="69" t="s">
        <v>506</v>
      </c>
      <c r="E83" s="76" t="s">
        <v>332</v>
      </c>
      <c r="F83" s="74" t="s">
        <v>507</v>
      </c>
      <c r="G83" s="74" t="s">
        <v>508</v>
      </c>
      <c r="H83" s="75">
        <v>23</v>
      </c>
      <c r="I83" s="69"/>
    </row>
    <row r="84" ht="54" spans="1:9">
      <c r="A84" s="69">
        <v>62</v>
      </c>
      <c r="B84" s="69" t="s">
        <v>329</v>
      </c>
      <c r="C84" s="74" t="s">
        <v>509</v>
      </c>
      <c r="D84" s="69" t="s">
        <v>510</v>
      </c>
      <c r="E84" s="76" t="s">
        <v>332</v>
      </c>
      <c r="F84" s="74" t="s">
        <v>507</v>
      </c>
      <c r="G84" s="74" t="s">
        <v>511</v>
      </c>
      <c r="H84" s="75">
        <v>3402</v>
      </c>
      <c r="I84" s="69"/>
    </row>
    <row r="85" ht="54" spans="1:9">
      <c r="A85" s="69">
        <v>63</v>
      </c>
      <c r="B85" s="69" t="s">
        <v>329</v>
      </c>
      <c r="C85" s="69" t="s">
        <v>512</v>
      </c>
      <c r="D85" s="69" t="s">
        <v>513</v>
      </c>
      <c r="E85" s="76" t="s">
        <v>332</v>
      </c>
      <c r="F85" s="69" t="s">
        <v>507</v>
      </c>
      <c r="G85" s="69" t="s">
        <v>508</v>
      </c>
      <c r="H85" s="75">
        <v>332</v>
      </c>
      <c r="I85" s="69"/>
    </row>
    <row r="86" ht="54" spans="1:9">
      <c r="A86" s="69">
        <v>64</v>
      </c>
      <c r="B86" s="69" t="s">
        <v>329</v>
      </c>
      <c r="C86" s="69" t="s">
        <v>514</v>
      </c>
      <c r="D86" s="69" t="s">
        <v>515</v>
      </c>
      <c r="E86" s="76" t="s">
        <v>332</v>
      </c>
      <c r="F86" s="69" t="s">
        <v>507</v>
      </c>
      <c r="G86" s="69" t="s">
        <v>516</v>
      </c>
      <c r="H86" s="75">
        <v>10</v>
      </c>
      <c r="I86" s="69"/>
    </row>
    <row r="87" ht="54" spans="1:9">
      <c r="A87" s="69">
        <v>65</v>
      </c>
      <c r="B87" s="69" t="s">
        <v>329</v>
      </c>
      <c r="C87" s="69" t="s">
        <v>517</v>
      </c>
      <c r="D87" s="69" t="s">
        <v>518</v>
      </c>
      <c r="E87" s="76" t="s">
        <v>332</v>
      </c>
      <c r="F87" s="69" t="s">
        <v>507</v>
      </c>
      <c r="G87" s="69" t="s">
        <v>519</v>
      </c>
      <c r="H87" s="75">
        <v>81.29</v>
      </c>
      <c r="I87" s="69"/>
    </row>
    <row r="88" ht="81" spans="1:9">
      <c r="A88" s="69">
        <v>66</v>
      </c>
      <c r="B88" s="69" t="s">
        <v>329</v>
      </c>
      <c r="C88" s="69" t="s">
        <v>520</v>
      </c>
      <c r="D88" s="69" t="s">
        <v>521</v>
      </c>
      <c r="E88" s="76" t="s">
        <v>332</v>
      </c>
      <c r="F88" s="69" t="s">
        <v>507</v>
      </c>
      <c r="G88" s="69" t="s">
        <v>522</v>
      </c>
      <c r="H88" s="75">
        <v>975</v>
      </c>
      <c r="I88" s="69"/>
    </row>
    <row r="89" ht="67.5" spans="1:9">
      <c r="A89" s="69">
        <v>67</v>
      </c>
      <c r="B89" s="69" t="s">
        <v>329</v>
      </c>
      <c r="C89" s="69" t="s">
        <v>523</v>
      </c>
      <c r="D89" s="69" t="s">
        <v>524</v>
      </c>
      <c r="E89" s="76" t="s">
        <v>332</v>
      </c>
      <c r="F89" s="69" t="s">
        <v>507</v>
      </c>
      <c r="G89" s="69" t="s">
        <v>525</v>
      </c>
      <c r="H89" s="75">
        <v>40</v>
      </c>
      <c r="I89" s="69"/>
    </row>
    <row r="90" ht="54" spans="1:9">
      <c r="A90" s="69">
        <v>68</v>
      </c>
      <c r="B90" s="69" t="s">
        <v>329</v>
      </c>
      <c r="C90" s="69" t="s">
        <v>526</v>
      </c>
      <c r="D90" s="69" t="s">
        <v>527</v>
      </c>
      <c r="E90" s="76" t="s">
        <v>332</v>
      </c>
      <c r="F90" s="69" t="s">
        <v>507</v>
      </c>
      <c r="G90" s="69" t="s">
        <v>525</v>
      </c>
      <c r="H90" s="75">
        <v>3117.2</v>
      </c>
      <c r="I90" s="69"/>
    </row>
    <row r="91" ht="54" spans="1:9">
      <c r="A91" s="69">
        <v>69</v>
      </c>
      <c r="B91" s="69" t="s">
        <v>329</v>
      </c>
      <c r="C91" s="69" t="s">
        <v>528</v>
      </c>
      <c r="D91" s="69" t="s">
        <v>529</v>
      </c>
      <c r="E91" s="76" t="s">
        <v>332</v>
      </c>
      <c r="F91" s="69" t="s">
        <v>507</v>
      </c>
      <c r="G91" s="69" t="s">
        <v>530</v>
      </c>
      <c r="H91" s="75">
        <v>628.57</v>
      </c>
      <c r="I91" s="69"/>
    </row>
    <row r="92" ht="54" spans="1:9">
      <c r="A92" s="69">
        <v>70</v>
      </c>
      <c r="B92" s="69" t="s">
        <v>329</v>
      </c>
      <c r="C92" s="76" t="s">
        <v>531</v>
      </c>
      <c r="D92" s="83" t="s">
        <v>532</v>
      </c>
      <c r="E92" s="76" t="s">
        <v>332</v>
      </c>
      <c r="F92" s="81" t="s">
        <v>507</v>
      </c>
      <c r="G92" s="81" t="s">
        <v>533</v>
      </c>
      <c r="H92" s="82">
        <v>341</v>
      </c>
      <c r="I92" s="83"/>
    </row>
    <row r="93" ht="54" spans="1:9">
      <c r="A93" s="69">
        <v>71</v>
      </c>
      <c r="B93" s="69" t="s">
        <v>329</v>
      </c>
      <c r="C93" s="76" t="s">
        <v>534</v>
      </c>
      <c r="D93" s="83" t="s">
        <v>535</v>
      </c>
      <c r="E93" s="76" t="s">
        <v>332</v>
      </c>
      <c r="F93" s="81" t="s">
        <v>507</v>
      </c>
      <c r="G93" s="81" t="s">
        <v>536</v>
      </c>
      <c r="H93" s="82">
        <v>100</v>
      </c>
      <c r="I93" s="83"/>
    </row>
    <row r="94" ht="54" spans="1:9">
      <c r="A94" s="69">
        <v>72</v>
      </c>
      <c r="B94" s="69" t="s">
        <v>329</v>
      </c>
      <c r="C94" s="76" t="s">
        <v>537</v>
      </c>
      <c r="D94" s="83" t="s">
        <v>538</v>
      </c>
      <c r="E94" s="76" t="s">
        <v>332</v>
      </c>
      <c r="F94" s="81" t="s">
        <v>507</v>
      </c>
      <c r="G94" s="81" t="s">
        <v>539</v>
      </c>
      <c r="H94" s="82">
        <v>1093</v>
      </c>
      <c r="I94" s="83"/>
    </row>
    <row r="95" ht="54" spans="1:9">
      <c r="A95" s="69">
        <v>73</v>
      </c>
      <c r="B95" s="69" t="s">
        <v>329</v>
      </c>
      <c r="C95" s="76" t="s">
        <v>540</v>
      </c>
      <c r="D95" s="83" t="s">
        <v>541</v>
      </c>
      <c r="E95" s="76" t="s">
        <v>332</v>
      </c>
      <c r="F95" s="81" t="s">
        <v>507</v>
      </c>
      <c r="G95" s="81" t="s">
        <v>542</v>
      </c>
      <c r="H95" s="82">
        <v>15</v>
      </c>
      <c r="I95" s="83"/>
    </row>
    <row r="96" ht="54" spans="1:9">
      <c r="A96" s="69">
        <v>74</v>
      </c>
      <c r="B96" s="69" t="s">
        <v>329</v>
      </c>
      <c r="C96" s="76" t="s">
        <v>543</v>
      </c>
      <c r="D96" s="83" t="s">
        <v>544</v>
      </c>
      <c r="E96" s="76" t="s">
        <v>332</v>
      </c>
      <c r="F96" s="81" t="s">
        <v>507</v>
      </c>
      <c r="G96" s="81" t="s">
        <v>545</v>
      </c>
      <c r="H96" s="82">
        <v>90</v>
      </c>
      <c r="I96" s="83"/>
    </row>
    <row r="97" ht="67.5" spans="1:9">
      <c r="A97" s="69">
        <v>75</v>
      </c>
      <c r="B97" s="69" t="s">
        <v>329</v>
      </c>
      <c r="C97" s="76" t="s">
        <v>546</v>
      </c>
      <c r="D97" s="83" t="s">
        <v>547</v>
      </c>
      <c r="E97" s="76" t="s">
        <v>332</v>
      </c>
      <c r="F97" s="81" t="s">
        <v>507</v>
      </c>
      <c r="G97" s="81" t="s">
        <v>536</v>
      </c>
      <c r="H97" s="82">
        <v>94.63</v>
      </c>
      <c r="I97" s="83"/>
    </row>
    <row r="98" ht="13.5" spans="1:9">
      <c r="A98" s="71" t="s">
        <v>548</v>
      </c>
      <c r="B98" s="72"/>
      <c r="C98" s="72"/>
      <c r="D98" s="72"/>
      <c r="E98" s="72"/>
      <c r="F98" s="92"/>
      <c r="G98" s="69"/>
      <c r="H98" s="75">
        <f>H99</f>
        <v>1060</v>
      </c>
      <c r="I98" s="69"/>
    </row>
    <row r="99" ht="54" spans="1:9">
      <c r="A99" s="69">
        <v>76</v>
      </c>
      <c r="B99" s="69" t="s">
        <v>329</v>
      </c>
      <c r="C99" s="69" t="s">
        <v>549</v>
      </c>
      <c r="D99" s="69" t="s">
        <v>550</v>
      </c>
      <c r="E99" s="76" t="s">
        <v>332</v>
      </c>
      <c r="F99" s="69" t="s">
        <v>551</v>
      </c>
      <c r="G99" s="69" t="s">
        <v>552</v>
      </c>
      <c r="H99" s="75">
        <v>1060</v>
      </c>
      <c r="I99" s="69"/>
    </row>
    <row r="100" ht="13.5" spans="1:9">
      <c r="A100" s="71" t="s">
        <v>553</v>
      </c>
      <c r="B100" s="72"/>
      <c r="C100" s="72"/>
      <c r="D100" s="72"/>
      <c r="E100" s="72"/>
      <c r="F100" s="73"/>
      <c r="G100" s="74"/>
      <c r="H100" s="75">
        <f>SUM(H101:H102)</f>
        <v>3719</v>
      </c>
      <c r="I100" s="69"/>
    </row>
    <row r="101" ht="54" spans="1:9">
      <c r="A101" s="69">
        <v>77</v>
      </c>
      <c r="B101" s="69" t="s">
        <v>329</v>
      </c>
      <c r="C101" s="74" t="s">
        <v>554</v>
      </c>
      <c r="D101" s="74" t="s">
        <v>555</v>
      </c>
      <c r="E101" s="76" t="s">
        <v>332</v>
      </c>
      <c r="F101" s="74" t="s">
        <v>556</v>
      </c>
      <c r="G101" s="74" t="s">
        <v>557</v>
      </c>
      <c r="H101" s="75">
        <v>5720</v>
      </c>
      <c r="I101" s="69" t="s">
        <v>555</v>
      </c>
    </row>
    <row r="102" ht="40.5" spans="1:9">
      <c r="A102" s="69">
        <v>78</v>
      </c>
      <c r="B102" s="69" t="s">
        <v>329</v>
      </c>
      <c r="C102" s="74" t="s">
        <v>558</v>
      </c>
      <c r="D102" s="74" t="s">
        <v>559</v>
      </c>
      <c r="E102" s="76" t="s">
        <v>332</v>
      </c>
      <c r="F102" s="74" t="s">
        <v>556</v>
      </c>
      <c r="G102" s="74" t="s">
        <v>557</v>
      </c>
      <c r="H102" s="75">
        <v>-2001</v>
      </c>
      <c r="I102" s="69" t="s">
        <v>559</v>
      </c>
    </row>
    <row r="103" ht="13.5" spans="1:9">
      <c r="A103" s="71" t="s">
        <v>560</v>
      </c>
      <c r="B103" s="72"/>
      <c r="C103" s="72"/>
      <c r="D103" s="72"/>
      <c r="E103" s="72"/>
      <c r="F103" s="73"/>
      <c r="G103" s="74"/>
      <c r="H103" s="75">
        <f>H104</f>
        <v>917</v>
      </c>
      <c r="I103" s="69"/>
    </row>
    <row r="104" ht="54" spans="1:9">
      <c r="A104" s="69">
        <v>79</v>
      </c>
      <c r="B104" s="69" t="s">
        <v>329</v>
      </c>
      <c r="C104" s="74" t="s">
        <v>554</v>
      </c>
      <c r="D104" s="74" t="s">
        <v>555</v>
      </c>
      <c r="E104" s="76" t="s">
        <v>332</v>
      </c>
      <c r="F104" s="74" t="s">
        <v>561</v>
      </c>
      <c r="G104" s="74" t="s">
        <v>562</v>
      </c>
      <c r="H104" s="75">
        <v>917</v>
      </c>
      <c r="I104" s="69" t="s">
        <v>555</v>
      </c>
    </row>
    <row r="105" ht="13.5" spans="1:9">
      <c r="A105" s="78" t="s">
        <v>563</v>
      </c>
      <c r="B105" s="79"/>
      <c r="C105" s="79"/>
      <c r="D105" s="79"/>
      <c r="E105" s="79"/>
      <c r="F105" s="80"/>
      <c r="G105" s="81"/>
      <c r="H105" s="82">
        <f>SUM(H106:H111)</f>
        <v>362.04</v>
      </c>
      <c r="I105" s="83"/>
    </row>
    <row r="106" ht="54" spans="1:9">
      <c r="A106" s="69">
        <v>80</v>
      </c>
      <c r="B106" s="69" t="s">
        <v>329</v>
      </c>
      <c r="C106" s="76" t="s">
        <v>564</v>
      </c>
      <c r="D106" s="83" t="s">
        <v>565</v>
      </c>
      <c r="E106" s="81" t="s">
        <v>566</v>
      </c>
      <c r="F106" s="81" t="s">
        <v>567</v>
      </c>
      <c r="G106" s="81" t="s">
        <v>568</v>
      </c>
      <c r="H106" s="82">
        <v>4.4</v>
      </c>
      <c r="I106" s="83"/>
    </row>
    <row r="107" ht="54" spans="1:9">
      <c r="A107" s="69">
        <v>81</v>
      </c>
      <c r="B107" s="69" t="s">
        <v>329</v>
      </c>
      <c r="C107" s="76" t="s">
        <v>569</v>
      </c>
      <c r="D107" s="83" t="s">
        <v>570</v>
      </c>
      <c r="E107" s="81" t="s">
        <v>566</v>
      </c>
      <c r="F107" s="81" t="s">
        <v>567</v>
      </c>
      <c r="G107" s="81" t="s">
        <v>571</v>
      </c>
      <c r="H107" s="82">
        <v>129</v>
      </c>
      <c r="I107" s="83"/>
    </row>
    <row r="108" ht="54" spans="1:9">
      <c r="A108" s="69">
        <v>82</v>
      </c>
      <c r="B108" s="69" t="s">
        <v>329</v>
      </c>
      <c r="C108" s="76" t="s">
        <v>572</v>
      </c>
      <c r="D108" s="83" t="s">
        <v>573</v>
      </c>
      <c r="E108" s="81" t="s">
        <v>566</v>
      </c>
      <c r="F108" s="81" t="s">
        <v>567</v>
      </c>
      <c r="G108" s="81" t="s">
        <v>574</v>
      </c>
      <c r="H108" s="82">
        <v>40.94</v>
      </c>
      <c r="I108" s="83"/>
    </row>
    <row r="109" ht="54" spans="1:9">
      <c r="A109" s="69">
        <v>83</v>
      </c>
      <c r="B109" s="69" t="s">
        <v>329</v>
      </c>
      <c r="C109" s="76" t="s">
        <v>575</v>
      </c>
      <c r="D109" s="83" t="s">
        <v>576</v>
      </c>
      <c r="E109" s="81" t="s">
        <v>566</v>
      </c>
      <c r="F109" s="81" t="s">
        <v>567</v>
      </c>
      <c r="G109" s="81" t="s">
        <v>455</v>
      </c>
      <c r="H109" s="82">
        <v>45</v>
      </c>
      <c r="I109" s="83"/>
    </row>
    <row r="110" ht="54" spans="1:9">
      <c r="A110" s="69">
        <v>84</v>
      </c>
      <c r="B110" s="69" t="s">
        <v>329</v>
      </c>
      <c r="C110" s="76" t="s">
        <v>577</v>
      </c>
      <c r="D110" s="83" t="s">
        <v>578</v>
      </c>
      <c r="E110" s="81" t="s">
        <v>566</v>
      </c>
      <c r="F110" s="81" t="s">
        <v>567</v>
      </c>
      <c r="G110" s="81" t="s">
        <v>579</v>
      </c>
      <c r="H110" s="82">
        <v>8.7</v>
      </c>
      <c r="I110" s="83"/>
    </row>
    <row r="111" ht="54" spans="1:9">
      <c r="A111" s="69">
        <v>85</v>
      </c>
      <c r="B111" s="69" t="s">
        <v>329</v>
      </c>
      <c r="C111" s="76" t="s">
        <v>580</v>
      </c>
      <c r="D111" s="83" t="s">
        <v>581</v>
      </c>
      <c r="E111" s="81" t="s">
        <v>566</v>
      </c>
      <c r="F111" s="81" t="s">
        <v>567</v>
      </c>
      <c r="G111" s="81" t="s">
        <v>582</v>
      </c>
      <c r="H111" s="82">
        <v>134</v>
      </c>
      <c r="I111" s="83"/>
    </row>
    <row r="112" ht="13.5" spans="1:9">
      <c r="A112" s="78" t="s">
        <v>583</v>
      </c>
      <c r="B112" s="79"/>
      <c r="C112" s="79"/>
      <c r="D112" s="79"/>
      <c r="E112" s="79"/>
      <c r="F112" s="80"/>
      <c r="G112" s="81"/>
      <c r="H112" s="82">
        <f>H113</f>
        <v>352.28</v>
      </c>
      <c r="I112" s="83"/>
    </row>
    <row r="113" ht="54" spans="1:9">
      <c r="A113" s="69">
        <v>86</v>
      </c>
      <c r="B113" s="69" t="s">
        <v>329</v>
      </c>
      <c r="C113" s="76" t="s">
        <v>584</v>
      </c>
      <c r="D113" s="83" t="s">
        <v>585</v>
      </c>
      <c r="E113" s="81" t="s">
        <v>566</v>
      </c>
      <c r="F113" s="81" t="s">
        <v>586</v>
      </c>
      <c r="G113" s="81" t="s">
        <v>587</v>
      </c>
      <c r="H113" s="82">
        <v>352.28</v>
      </c>
      <c r="I113" s="83"/>
    </row>
    <row r="114" ht="13.5" spans="1:9">
      <c r="A114" s="71" t="s">
        <v>588</v>
      </c>
      <c r="B114" s="72"/>
      <c r="C114" s="72"/>
      <c r="D114" s="72"/>
      <c r="E114" s="72"/>
      <c r="F114" s="73"/>
      <c r="G114" s="85"/>
      <c r="H114" s="75">
        <f>H115</f>
        <v>859</v>
      </c>
      <c r="I114" s="69"/>
    </row>
    <row r="115" ht="67.5" spans="1:9">
      <c r="A115" s="69">
        <v>87</v>
      </c>
      <c r="B115" s="69" t="s">
        <v>329</v>
      </c>
      <c r="C115" s="74" t="s">
        <v>589</v>
      </c>
      <c r="D115" s="69" t="s">
        <v>590</v>
      </c>
      <c r="E115" s="74" t="s">
        <v>566</v>
      </c>
      <c r="F115" s="74" t="s">
        <v>591</v>
      </c>
      <c r="G115" s="85" t="s">
        <v>592</v>
      </c>
      <c r="H115" s="75">
        <v>859</v>
      </c>
      <c r="I115" s="69"/>
    </row>
    <row r="116" ht="41.1" customHeight="1" spans="1:8">
      <c r="A116" s="93" t="s">
        <v>593</v>
      </c>
      <c r="B116" s="93"/>
      <c r="C116" s="93"/>
      <c r="D116" s="93"/>
      <c r="E116" s="93"/>
      <c r="F116" s="93"/>
      <c r="G116" s="93"/>
      <c r="H116" s="94"/>
    </row>
  </sheetData>
  <autoFilter ref="A5:XFD116">
    <extLst/>
  </autoFilter>
  <mergeCells count="28">
    <mergeCell ref="A1:B1"/>
    <mergeCell ref="A2:I2"/>
    <mergeCell ref="A3:B3"/>
    <mergeCell ref="A5:F5"/>
    <mergeCell ref="A6:F6"/>
    <mergeCell ref="A8:F8"/>
    <mergeCell ref="A10:F10"/>
    <mergeCell ref="A12:F12"/>
    <mergeCell ref="A14:F14"/>
    <mergeCell ref="A17:F17"/>
    <mergeCell ref="A19:F19"/>
    <mergeCell ref="A21:F21"/>
    <mergeCell ref="A23:F23"/>
    <mergeCell ref="A25:F25"/>
    <mergeCell ref="A45:F45"/>
    <mergeCell ref="A47:F47"/>
    <mergeCell ref="A52:F52"/>
    <mergeCell ref="A54:F54"/>
    <mergeCell ref="A65:F65"/>
    <mergeCell ref="A77:F77"/>
    <mergeCell ref="A82:F82"/>
    <mergeCell ref="A98:F98"/>
    <mergeCell ref="A100:F100"/>
    <mergeCell ref="A103:F103"/>
    <mergeCell ref="A105:F105"/>
    <mergeCell ref="A112:F112"/>
    <mergeCell ref="A114:F114"/>
    <mergeCell ref="A116:H116"/>
  </mergeCells>
  <dataValidations count="2">
    <dataValidation type="list" allowBlank="1" showInputMessage="1" showErrorMessage="1" sqref="E55 E76 E81 E85 E93 E106 E109 E113">
      <formula1>$N$1:$N$4</formula1>
    </dataValidation>
    <dataValidation allowBlank="1" showInputMessage="1" showErrorMessage="1" sqref="E4"/>
  </dataValidations>
  <printOptions horizontalCentered="1"/>
  <pageMargins left="0.751388888888889" right="0.55" top="0.629166666666667" bottom="0.729166666666667" header="0.5" footer="0.5"/>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2"/>
  <sheetViews>
    <sheetView view="pageBreakPreview" zoomScale="85" zoomScaleNormal="100" topLeftCell="A32" workbookViewId="0">
      <selection activeCell="B249" sqref="B249"/>
    </sheetView>
  </sheetViews>
  <sheetFormatPr defaultColWidth="9" defaultRowHeight="14.25" outlineLevelCol="2"/>
  <cols>
    <col min="1" max="1" width="25.875" style="49" customWidth="1"/>
    <col min="2" max="2" width="51.375" style="1" customWidth="1"/>
    <col min="3" max="3" width="39.125" style="1" customWidth="1"/>
    <col min="4" max="4" width="17.625" style="1" customWidth="1"/>
    <col min="5" max="16384" width="9" style="1"/>
  </cols>
  <sheetData>
    <row r="1" spans="1:1">
      <c r="A1" s="50" t="s">
        <v>594</v>
      </c>
    </row>
    <row r="2" ht="54.75" customHeight="1" spans="1:3">
      <c r="A2" s="51" t="s">
        <v>595</v>
      </c>
      <c r="B2" s="51"/>
      <c r="C2" s="51"/>
    </row>
    <row r="3" ht="18.75" customHeight="1" spans="1:3">
      <c r="A3" s="52"/>
      <c r="B3" s="52"/>
      <c r="C3" s="52" t="s">
        <v>3</v>
      </c>
    </row>
    <row r="4" ht="15" customHeight="1" spans="1:3">
      <c r="A4" s="53" t="s">
        <v>44</v>
      </c>
      <c r="B4" s="53" t="s">
        <v>5</v>
      </c>
      <c r="C4" s="54" t="s">
        <v>596</v>
      </c>
    </row>
    <row r="5" ht="15" customHeight="1" spans="1:3">
      <c r="A5" s="55"/>
      <c r="B5" s="53" t="s">
        <v>597</v>
      </c>
      <c r="C5" s="56">
        <v>345464.304637</v>
      </c>
    </row>
    <row r="6" ht="15" customHeight="1" spans="1:3">
      <c r="A6" s="55">
        <v>201</v>
      </c>
      <c r="B6" s="57" t="s">
        <v>598</v>
      </c>
      <c r="C6" s="56">
        <v>25514.889675011</v>
      </c>
    </row>
    <row r="7" ht="15" customHeight="1" spans="1:3">
      <c r="A7" s="55">
        <v>20101</v>
      </c>
      <c r="B7" s="57" t="s">
        <v>48</v>
      </c>
      <c r="C7" s="56">
        <v>487.730100578033</v>
      </c>
    </row>
    <row r="8" ht="15" customHeight="1" spans="1:3">
      <c r="A8" s="55">
        <v>2010101</v>
      </c>
      <c r="B8" s="55" t="s">
        <v>599</v>
      </c>
      <c r="C8" s="58">
        <v>487.730100578033</v>
      </c>
    </row>
    <row r="9" ht="15" customHeight="1" spans="1:3">
      <c r="A9" s="55">
        <v>20102</v>
      </c>
      <c r="B9" s="57" t="s">
        <v>49</v>
      </c>
      <c r="C9" s="56">
        <v>419.1794515</v>
      </c>
    </row>
    <row r="10" ht="15" customHeight="1" spans="1:3">
      <c r="A10" s="55">
        <v>2010201</v>
      </c>
      <c r="B10" s="55" t="s">
        <v>599</v>
      </c>
      <c r="C10" s="58">
        <v>386.0368515</v>
      </c>
    </row>
    <row r="11" ht="15" customHeight="1" spans="1:3">
      <c r="A11" s="55">
        <v>2010250</v>
      </c>
      <c r="B11" s="55" t="s">
        <v>600</v>
      </c>
      <c r="C11" s="58">
        <v>33.1426</v>
      </c>
    </row>
    <row r="12" ht="15" customHeight="1" spans="1:3">
      <c r="A12" s="55">
        <v>20103</v>
      </c>
      <c r="B12" s="57" t="s">
        <v>50</v>
      </c>
      <c r="C12" s="56">
        <v>10173.157022308</v>
      </c>
    </row>
    <row r="13" ht="15" customHeight="1" spans="1:3">
      <c r="A13" s="55">
        <v>2010301</v>
      </c>
      <c r="B13" s="55" t="s">
        <v>599</v>
      </c>
      <c r="C13" s="58">
        <v>8729.68202180801</v>
      </c>
    </row>
    <row r="14" ht="15" customHeight="1" spans="1:3">
      <c r="A14" s="55">
        <v>2010302</v>
      </c>
      <c r="B14" s="55" t="s">
        <v>601</v>
      </c>
      <c r="C14" s="58">
        <v>545.778076</v>
      </c>
    </row>
    <row r="15" ht="15" customHeight="1" spans="1:3">
      <c r="A15" s="55">
        <v>2010303</v>
      </c>
      <c r="B15" s="55" t="s">
        <v>602</v>
      </c>
      <c r="C15" s="58">
        <v>0.48</v>
      </c>
    </row>
    <row r="16" ht="15" customHeight="1" spans="1:3">
      <c r="A16" s="55">
        <v>2010304</v>
      </c>
      <c r="B16" s="55" t="s">
        <v>603</v>
      </c>
      <c r="C16" s="58">
        <v>5.82</v>
      </c>
    </row>
    <row r="17" ht="15" customHeight="1" spans="1:3">
      <c r="A17" s="55">
        <v>2010305</v>
      </c>
      <c r="B17" s="55" t="s">
        <v>604</v>
      </c>
      <c r="C17" s="58">
        <v>10.44</v>
      </c>
    </row>
    <row r="18" ht="15" customHeight="1" spans="1:3">
      <c r="A18" s="55">
        <v>2010306</v>
      </c>
      <c r="B18" s="55" t="s">
        <v>605</v>
      </c>
      <c r="C18" s="58">
        <v>5.1</v>
      </c>
    </row>
    <row r="19" ht="15" customHeight="1" spans="1:3">
      <c r="A19" s="55">
        <v>2010308</v>
      </c>
      <c r="B19" s="55" t="s">
        <v>606</v>
      </c>
      <c r="C19" s="58">
        <v>273.588153</v>
      </c>
    </row>
    <row r="20" ht="15" customHeight="1" spans="1:3">
      <c r="A20" s="55">
        <v>2010309</v>
      </c>
      <c r="B20" s="55" t="s">
        <v>607</v>
      </c>
      <c r="C20" s="58">
        <v>11.693232</v>
      </c>
    </row>
    <row r="21" ht="15" customHeight="1" spans="1:3">
      <c r="A21" s="55">
        <v>2010350</v>
      </c>
      <c r="B21" s="55" t="s">
        <v>600</v>
      </c>
      <c r="C21" s="58">
        <v>590.5755395</v>
      </c>
    </row>
    <row r="22" ht="15" customHeight="1" spans="1:3">
      <c r="A22" s="55">
        <v>20104</v>
      </c>
      <c r="B22" s="57" t="s">
        <v>51</v>
      </c>
      <c r="C22" s="56">
        <v>578.340808</v>
      </c>
    </row>
    <row r="23" ht="15" customHeight="1" spans="1:3">
      <c r="A23" s="55">
        <v>2010401</v>
      </c>
      <c r="B23" s="55" t="s">
        <v>599</v>
      </c>
      <c r="C23" s="58">
        <v>480.024808</v>
      </c>
    </row>
    <row r="24" ht="15" customHeight="1" spans="1:3">
      <c r="A24" s="55">
        <v>2010402</v>
      </c>
      <c r="B24" s="55" t="s">
        <v>601</v>
      </c>
      <c r="C24" s="58">
        <v>98.316</v>
      </c>
    </row>
    <row r="25" ht="15" customHeight="1" spans="1:3">
      <c r="A25" s="55">
        <v>20105</v>
      </c>
      <c r="B25" s="57" t="s">
        <v>52</v>
      </c>
      <c r="C25" s="56">
        <v>357.7231175</v>
      </c>
    </row>
    <row r="26" ht="15" customHeight="1" spans="1:3">
      <c r="A26" s="55">
        <v>2010501</v>
      </c>
      <c r="B26" s="55" t="s">
        <v>599</v>
      </c>
      <c r="C26" s="58">
        <v>357.7231175</v>
      </c>
    </row>
    <row r="27" ht="15" customHeight="1" spans="1:3">
      <c r="A27" s="55">
        <v>20106</v>
      </c>
      <c r="B27" s="57" t="s">
        <v>53</v>
      </c>
      <c r="C27" s="56">
        <v>1778.2641662</v>
      </c>
    </row>
    <row r="28" ht="15" customHeight="1" spans="1:3">
      <c r="A28" s="55">
        <v>2010601</v>
      </c>
      <c r="B28" s="55" t="s">
        <v>599</v>
      </c>
      <c r="C28" s="58">
        <v>635.3067135</v>
      </c>
    </row>
    <row r="29" ht="15" customHeight="1" spans="1:3">
      <c r="A29" s="55">
        <v>2010650</v>
      </c>
      <c r="B29" s="55" t="s">
        <v>600</v>
      </c>
      <c r="C29" s="58">
        <v>1142.9574527</v>
      </c>
    </row>
    <row r="30" ht="15" customHeight="1" spans="1:3">
      <c r="A30" s="55">
        <v>20107</v>
      </c>
      <c r="B30" s="57" t="s">
        <v>54</v>
      </c>
      <c r="C30" s="56">
        <v>2029.88</v>
      </c>
    </row>
    <row r="31" ht="15" customHeight="1" spans="1:3">
      <c r="A31" s="55">
        <v>2010702</v>
      </c>
      <c r="B31" s="55" t="s">
        <v>601</v>
      </c>
      <c r="C31" s="58">
        <v>2029.88</v>
      </c>
    </row>
    <row r="32" ht="15" customHeight="1" spans="1:3">
      <c r="A32" s="55">
        <v>20111</v>
      </c>
      <c r="B32" s="57" t="s">
        <v>56</v>
      </c>
      <c r="C32" s="56">
        <v>1334.32373</v>
      </c>
    </row>
    <row r="33" ht="15" customHeight="1" spans="1:3">
      <c r="A33" s="55">
        <v>2011101</v>
      </c>
      <c r="B33" s="55" t="s">
        <v>599</v>
      </c>
      <c r="C33" s="58">
        <v>1334.32373</v>
      </c>
    </row>
    <row r="34" ht="15" customHeight="1" spans="1:3">
      <c r="A34" s="55">
        <v>20113</v>
      </c>
      <c r="B34" s="57" t="s">
        <v>57</v>
      </c>
      <c r="C34" s="56">
        <v>296.192744</v>
      </c>
    </row>
    <row r="35" ht="15" customHeight="1" spans="1:3">
      <c r="A35" s="55">
        <v>2011301</v>
      </c>
      <c r="B35" s="55" t="s">
        <v>599</v>
      </c>
      <c r="C35" s="58">
        <v>78.9185835</v>
      </c>
    </row>
    <row r="36" ht="15" customHeight="1" spans="1:3">
      <c r="A36" s="55">
        <v>2011302</v>
      </c>
      <c r="B36" s="55" t="s">
        <v>601</v>
      </c>
      <c r="C36" s="58">
        <v>1.53</v>
      </c>
    </row>
    <row r="37" ht="15" customHeight="1" spans="1:3">
      <c r="A37" s="55">
        <v>2011308</v>
      </c>
      <c r="B37" s="55" t="s">
        <v>608</v>
      </c>
      <c r="C37" s="58">
        <v>31.68</v>
      </c>
    </row>
    <row r="38" ht="15" customHeight="1" spans="1:3">
      <c r="A38" s="55">
        <v>2011350</v>
      </c>
      <c r="B38" s="55" t="s">
        <v>600</v>
      </c>
      <c r="C38" s="58">
        <v>184.0641605</v>
      </c>
    </row>
    <row r="39" ht="15" customHeight="1" spans="1:3">
      <c r="A39" s="55">
        <v>20123</v>
      </c>
      <c r="B39" s="57" t="s">
        <v>58</v>
      </c>
      <c r="C39" s="56">
        <v>165.8860185</v>
      </c>
    </row>
    <row r="40" ht="15" customHeight="1" spans="1:3">
      <c r="A40" s="55">
        <v>2012301</v>
      </c>
      <c r="B40" s="55" t="s">
        <v>599</v>
      </c>
      <c r="C40" s="58">
        <v>143.5354185</v>
      </c>
    </row>
    <row r="41" ht="15" customHeight="1" spans="1:3">
      <c r="A41" s="55">
        <v>2012350</v>
      </c>
      <c r="B41" s="55" t="s">
        <v>600</v>
      </c>
      <c r="C41" s="58">
        <v>22.3506</v>
      </c>
    </row>
    <row r="42" ht="15" customHeight="1" spans="1:3">
      <c r="A42" s="55">
        <v>20126</v>
      </c>
      <c r="B42" s="57" t="s">
        <v>59</v>
      </c>
      <c r="C42" s="56">
        <v>136.5084625</v>
      </c>
    </row>
    <row r="43" ht="15" customHeight="1" spans="1:3">
      <c r="A43" s="55">
        <v>2012601</v>
      </c>
      <c r="B43" s="55" t="s">
        <v>599</v>
      </c>
      <c r="C43" s="58">
        <v>136.5084625</v>
      </c>
    </row>
    <row r="44" ht="15" customHeight="1" spans="1:3">
      <c r="A44" s="55">
        <v>20128</v>
      </c>
      <c r="B44" s="57" t="s">
        <v>60</v>
      </c>
      <c r="C44" s="56">
        <v>46.9200263</v>
      </c>
    </row>
    <row r="45" ht="15" customHeight="1" spans="1:3">
      <c r="A45" s="55">
        <v>2012801</v>
      </c>
      <c r="B45" s="55" t="s">
        <v>599</v>
      </c>
      <c r="C45" s="58">
        <v>46.9200263</v>
      </c>
    </row>
    <row r="46" ht="15" customHeight="1" spans="1:3">
      <c r="A46" s="55">
        <v>20129</v>
      </c>
      <c r="B46" s="57" t="s">
        <v>61</v>
      </c>
      <c r="C46" s="56">
        <v>378.2726895</v>
      </c>
    </row>
    <row r="47" ht="15" customHeight="1" spans="1:3">
      <c r="A47" s="55">
        <v>2012901</v>
      </c>
      <c r="B47" s="55" t="s">
        <v>599</v>
      </c>
      <c r="C47" s="58">
        <v>190.4883055</v>
      </c>
    </row>
    <row r="48" ht="15" customHeight="1" spans="1:3">
      <c r="A48" s="55">
        <v>2012906</v>
      </c>
      <c r="B48" s="55" t="s">
        <v>609</v>
      </c>
      <c r="C48" s="58">
        <v>0.754384</v>
      </c>
    </row>
    <row r="49" ht="15" customHeight="1" spans="1:3">
      <c r="A49" s="55">
        <v>2012999</v>
      </c>
      <c r="B49" s="55" t="s">
        <v>610</v>
      </c>
      <c r="C49" s="58">
        <v>187.03</v>
      </c>
    </row>
    <row r="50" ht="15" customHeight="1" spans="1:3">
      <c r="A50" s="55">
        <v>20131</v>
      </c>
      <c r="B50" s="57" t="s">
        <v>62</v>
      </c>
      <c r="C50" s="56">
        <v>1715.6526465</v>
      </c>
    </row>
    <row r="51" ht="15" customHeight="1" spans="1:3">
      <c r="A51" s="55">
        <v>2013101</v>
      </c>
      <c r="B51" s="55" t="s">
        <v>599</v>
      </c>
      <c r="C51" s="58">
        <v>1502.8552565</v>
      </c>
    </row>
    <row r="52" ht="15" customHeight="1" spans="1:3">
      <c r="A52" s="55">
        <v>2013150</v>
      </c>
      <c r="B52" s="55" t="s">
        <v>600</v>
      </c>
      <c r="C52" s="58">
        <v>212.79739</v>
      </c>
    </row>
    <row r="53" ht="15" customHeight="1" spans="1:3">
      <c r="A53" s="55">
        <v>20132</v>
      </c>
      <c r="B53" s="57" t="s">
        <v>63</v>
      </c>
      <c r="C53" s="56">
        <v>3009.990167</v>
      </c>
    </row>
    <row r="54" ht="15" customHeight="1" spans="1:3">
      <c r="A54" s="55">
        <v>2013201</v>
      </c>
      <c r="B54" s="55" t="s">
        <v>599</v>
      </c>
      <c r="C54" s="58">
        <v>555.090167</v>
      </c>
    </row>
    <row r="55" ht="15" customHeight="1" spans="1:3">
      <c r="A55" s="55">
        <v>2013202</v>
      </c>
      <c r="B55" s="55" t="s">
        <v>601</v>
      </c>
      <c r="C55" s="58">
        <v>2454.9</v>
      </c>
    </row>
    <row r="56" ht="15" customHeight="1" spans="1:3">
      <c r="A56" s="55">
        <v>20133</v>
      </c>
      <c r="B56" s="57" t="s">
        <v>64</v>
      </c>
      <c r="C56" s="56">
        <v>570.4677145</v>
      </c>
    </row>
    <row r="57" ht="15" customHeight="1" spans="1:3">
      <c r="A57" s="55">
        <v>2013301</v>
      </c>
      <c r="B57" s="55" t="s">
        <v>599</v>
      </c>
      <c r="C57" s="58">
        <v>544.4997145</v>
      </c>
    </row>
    <row r="58" ht="15" customHeight="1" spans="1:3">
      <c r="A58" s="55">
        <v>2013399</v>
      </c>
      <c r="B58" s="55" t="s">
        <v>611</v>
      </c>
      <c r="C58" s="58">
        <v>25.968</v>
      </c>
    </row>
    <row r="59" ht="15" customHeight="1" spans="1:3">
      <c r="A59" s="55">
        <v>20134</v>
      </c>
      <c r="B59" s="57" t="s">
        <v>65</v>
      </c>
      <c r="C59" s="56">
        <v>180.467985125</v>
      </c>
    </row>
    <row r="60" ht="15" customHeight="1" spans="1:3">
      <c r="A60" s="55">
        <v>2013401</v>
      </c>
      <c r="B60" s="55" t="s">
        <v>599</v>
      </c>
      <c r="C60" s="58">
        <v>160.467985125</v>
      </c>
    </row>
    <row r="61" ht="15" customHeight="1" spans="1:3">
      <c r="A61" s="55">
        <v>2013404</v>
      </c>
      <c r="B61" s="55" t="s">
        <v>612</v>
      </c>
      <c r="C61" s="58">
        <v>20</v>
      </c>
    </row>
    <row r="62" ht="15" customHeight="1" spans="1:3">
      <c r="A62" s="55">
        <v>20138</v>
      </c>
      <c r="B62" s="57" t="s">
        <v>66</v>
      </c>
      <c r="C62" s="56">
        <v>1855.932825</v>
      </c>
    </row>
    <row r="63" ht="15" customHeight="1" spans="1:3">
      <c r="A63" s="55">
        <v>2013801</v>
      </c>
      <c r="B63" s="55" t="s">
        <v>599</v>
      </c>
      <c r="C63" s="58">
        <v>1705.32135</v>
      </c>
    </row>
    <row r="64" ht="15" customHeight="1" spans="1:3">
      <c r="A64" s="55">
        <v>2013802</v>
      </c>
      <c r="B64" s="55" t="s">
        <v>601</v>
      </c>
      <c r="C64" s="58">
        <v>0.34</v>
      </c>
    </row>
    <row r="65" ht="15" customHeight="1" spans="1:3">
      <c r="A65" s="55">
        <v>2013803</v>
      </c>
      <c r="B65" s="55" t="s">
        <v>602</v>
      </c>
      <c r="C65" s="58">
        <v>0.3264</v>
      </c>
    </row>
    <row r="66" ht="15" customHeight="1" spans="1:3">
      <c r="A66" s="55">
        <v>2013804</v>
      </c>
      <c r="B66" s="55" t="s">
        <v>613</v>
      </c>
      <c r="C66" s="58">
        <v>0.192342</v>
      </c>
    </row>
    <row r="67" ht="15" customHeight="1" spans="1:3">
      <c r="A67" s="55">
        <v>2013805</v>
      </c>
      <c r="B67" s="55" t="s">
        <v>614</v>
      </c>
      <c r="C67" s="58">
        <v>9.972013</v>
      </c>
    </row>
    <row r="68" ht="15" customHeight="1" spans="1:3">
      <c r="A68" s="55">
        <v>2013808</v>
      </c>
      <c r="B68" s="55" t="s">
        <v>615</v>
      </c>
      <c r="C68" s="58">
        <v>0.81712</v>
      </c>
    </row>
    <row r="69" ht="15" customHeight="1" spans="1:3">
      <c r="A69" s="55">
        <v>2013850</v>
      </c>
      <c r="B69" s="55" t="s">
        <v>600</v>
      </c>
      <c r="C69" s="58">
        <v>138.9636</v>
      </c>
    </row>
    <row r="70" ht="15" customHeight="1" spans="1:3">
      <c r="A70" s="55">
        <v>203</v>
      </c>
      <c r="B70" s="57" t="s">
        <v>616</v>
      </c>
      <c r="C70" s="56">
        <v>0.008568</v>
      </c>
    </row>
    <row r="71" ht="15" customHeight="1" spans="1:3">
      <c r="A71" s="55">
        <v>20399</v>
      </c>
      <c r="B71" s="57" t="s">
        <v>617</v>
      </c>
      <c r="C71" s="56">
        <v>0.008568</v>
      </c>
    </row>
    <row r="72" ht="15" customHeight="1" spans="1:3">
      <c r="A72" s="55">
        <v>2039999</v>
      </c>
      <c r="B72" s="55" t="s">
        <v>618</v>
      </c>
      <c r="C72" s="58">
        <v>0.008568</v>
      </c>
    </row>
    <row r="73" ht="15" customHeight="1" spans="1:3">
      <c r="A73" s="55">
        <v>204</v>
      </c>
      <c r="B73" s="57" t="s">
        <v>619</v>
      </c>
      <c r="C73" s="56">
        <v>6424.679303</v>
      </c>
    </row>
    <row r="74" ht="15" customHeight="1" spans="1:3">
      <c r="A74" s="55">
        <v>20402</v>
      </c>
      <c r="B74" s="57" t="s">
        <v>74</v>
      </c>
      <c r="C74" s="56">
        <v>5734.5583295</v>
      </c>
    </row>
    <row r="75" ht="15" customHeight="1" spans="1:3">
      <c r="A75" s="55">
        <v>2040201</v>
      </c>
      <c r="B75" s="55" t="s">
        <v>599</v>
      </c>
      <c r="C75" s="58">
        <v>260.494932</v>
      </c>
    </row>
    <row r="76" ht="15" customHeight="1" spans="1:3">
      <c r="A76" s="55">
        <v>2040202</v>
      </c>
      <c r="B76" s="55" t="s">
        <v>601</v>
      </c>
      <c r="C76" s="58">
        <v>4768.5601095</v>
      </c>
    </row>
    <row r="77" ht="15" customHeight="1" spans="1:3">
      <c r="A77" s="55">
        <v>2040221</v>
      </c>
      <c r="B77" s="55" t="s">
        <v>620</v>
      </c>
      <c r="C77" s="58">
        <v>427.16</v>
      </c>
    </row>
    <row r="78" ht="15" customHeight="1" spans="1:3">
      <c r="A78" s="55">
        <v>2040250</v>
      </c>
      <c r="B78" s="55" t="s">
        <v>600</v>
      </c>
      <c r="C78" s="58">
        <v>98.72316</v>
      </c>
    </row>
    <row r="79" ht="15" customHeight="1" spans="1:3">
      <c r="A79" s="55">
        <v>2040299</v>
      </c>
      <c r="B79" s="55" t="s">
        <v>621</v>
      </c>
      <c r="C79" s="58">
        <v>179.620128</v>
      </c>
    </row>
    <row r="80" ht="15" customHeight="1" spans="1:3">
      <c r="A80" s="55">
        <v>20406</v>
      </c>
      <c r="B80" s="57" t="s">
        <v>77</v>
      </c>
      <c r="C80" s="56">
        <v>690.1209735</v>
      </c>
    </row>
    <row r="81" ht="15" customHeight="1" spans="1:3">
      <c r="A81" s="55">
        <v>2040601</v>
      </c>
      <c r="B81" s="55" t="s">
        <v>599</v>
      </c>
      <c r="C81" s="58">
        <v>643.8619215</v>
      </c>
    </row>
    <row r="82" ht="15" customHeight="1" spans="1:3">
      <c r="A82" s="55">
        <v>2040606</v>
      </c>
      <c r="B82" s="55" t="s">
        <v>622</v>
      </c>
      <c r="C82" s="58">
        <v>46.259052</v>
      </c>
    </row>
    <row r="83" ht="15" customHeight="1" spans="1:3">
      <c r="A83" s="55">
        <v>205</v>
      </c>
      <c r="B83" s="57" t="s">
        <v>623</v>
      </c>
      <c r="C83" s="56">
        <v>69735.454990206</v>
      </c>
    </row>
    <row r="84" ht="15" customHeight="1" spans="1:3">
      <c r="A84" s="55">
        <v>20501</v>
      </c>
      <c r="B84" s="57" t="s">
        <v>81</v>
      </c>
      <c r="C84" s="56">
        <v>727.8868995</v>
      </c>
    </row>
    <row r="85" ht="15" customHeight="1" spans="1:3">
      <c r="A85" s="55">
        <v>2050101</v>
      </c>
      <c r="B85" s="55" t="s">
        <v>599</v>
      </c>
      <c r="C85" s="58">
        <v>338.625468</v>
      </c>
    </row>
    <row r="86" ht="15" customHeight="1" spans="1:3">
      <c r="A86" s="55">
        <v>2050102</v>
      </c>
      <c r="B86" s="55" t="s">
        <v>601</v>
      </c>
      <c r="C86" s="58">
        <v>389.2614315</v>
      </c>
    </row>
    <row r="87" ht="15" customHeight="1" spans="1:3">
      <c r="A87" s="55">
        <v>20502</v>
      </c>
      <c r="B87" s="57" t="s">
        <v>82</v>
      </c>
      <c r="C87" s="56">
        <v>61186.774975706</v>
      </c>
    </row>
    <row r="88" ht="15" customHeight="1" spans="1:3">
      <c r="A88" s="55">
        <v>2050201</v>
      </c>
      <c r="B88" s="55" t="s">
        <v>624</v>
      </c>
      <c r="C88" s="58">
        <v>3120.2400153</v>
      </c>
    </row>
    <row r="89" ht="15" customHeight="1" spans="1:3">
      <c r="A89" s="55">
        <v>2050202</v>
      </c>
      <c r="B89" s="55" t="s">
        <v>625</v>
      </c>
      <c r="C89" s="58">
        <v>32997.389096306</v>
      </c>
    </row>
    <row r="90" ht="15" customHeight="1" spans="1:3">
      <c r="A90" s="55">
        <v>2050203</v>
      </c>
      <c r="B90" s="55" t="s">
        <v>626</v>
      </c>
      <c r="C90" s="58">
        <v>18411.6547881</v>
      </c>
    </row>
    <row r="91" ht="15" customHeight="1" spans="1:3">
      <c r="A91" s="55">
        <v>2050204</v>
      </c>
      <c r="B91" s="55" t="s">
        <v>627</v>
      </c>
      <c r="C91" s="58">
        <v>6657.491076</v>
      </c>
    </row>
    <row r="92" ht="15" customHeight="1" spans="1:3">
      <c r="A92" s="55">
        <v>20503</v>
      </c>
      <c r="B92" s="57" t="s">
        <v>83</v>
      </c>
      <c r="C92" s="56">
        <v>1364.885199</v>
      </c>
    </row>
    <row r="93" ht="15" customHeight="1" spans="1:3">
      <c r="A93" s="55">
        <v>2050302</v>
      </c>
      <c r="B93" s="55" t="s">
        <v>628</v>
      </c>
      <c r="C93" s="58">
        <v>1359.045199</v>
      </c>
    </row>
    <row r="94" ht="15" customHeight="1" spans="1:3">
      <c r="A94" s="55">
        <v>2050303</v>
      </c>
      <c r="B94" s="55" t="s">
        <v>629</v>
      </c>
      <c r="C94" s="58">
        <v>5.84</v>
      </c>
    </row>
    <row r="95" ht="15" customHeight="1" spans="1:3">
      <c r="A95" s="55">
        <v>20507</v>
      </c>
      <c r="B95" s="57" t="s">
        <v>84</v>
      </c>
      <c r="C95" s="56">
        <v>651.711074</v>
      </c>
    </row>
    <row r="96" ht="15" customHeight="1" spans="1:3">
      <c r="A96" s="55">
        <v>2050701</v>
      </c>
      <c r="B96" s="55" t="s">
        <v>630</v>
      </c>
      <c r="C96" s="58">
        <v>363.630188</v>
      </c>
    </row>
    <row r="97" ht="15" customHeight="1" spans="1:3">
      <c r="A97" s="55">
        <v>2050702</v>
      </c>
      <c r="B97" s="55" t="s">
        <v>631</v>
      </c>
      <c r="C97" s="58">
        <v>288.080886</v>
      </c>
    </row>
    <row r="98" ht="15" customHeight="1" spans="1:3">
      <c r="A98" s="55">
        <v>20508</v>
      </c>
      <c r="B98" s="57" t="s">
        <v>85</v>
      </c>
      <c r="C98" s="56">
        <v>315.61329</v>
      </c>
    </row>
    <row r="99" ht="15" customHeight="1" spans="1:3">
      <c r="A99" s="55">
        <v>2050801</v>
      </c>
      <c r="B99" s="55" t="s">
        <v>632</v>
      </c>
      <c r="C99" s="58">
        <v>59.3020385</v>
      </c>
    </row>
    <row r="100" ht="15" customHeight="1" spans="1:3">
      <c r="A100" s="55">
        <v>2050802</v>
      </c>
      <c r="B100" s="55" t="s">
        <v>633</v>
      </c>
      <c r="C100" s="58">
        <v>256.3112515</v>
      </c>
    </row>
    <row r="101" ht="15" customHeight="1" spans="1:3">
      <c r="A101" s="55">
        <v>20509</v>
      </c>
      <c r="B101" s="57" t="s">
        <v>86</v>
      </c>
      <c r="C101" s="56">
        <v>5484.308552</v>
      </c>
    </row>
    <row r="102" ht="15" customHeight="1" spans="1:3">
      <c r="A102" s="55">
        <v>2050999</v>
      </c>
      <c r="B102" s="55" t="s">
        <v>634</v>
      </c>
      <c r="C102" s="58">
        <v>5484.308552</v>
      </c>
    </row>
    <row r="103" ht="15" customHeight="1" spans="1:3">
      <c r="A103" s="55">
        <v>20599</v>
      </c>
      <c r="B103" s="57" t="s">
        <v>87</v>
      </c>
      <c r="C103" s="56">
        <v>4.275</v>
      </c>
    </row>
    <row r="104" ht="15" customHeight="1" spans="1:3">
      <c r="A104" s="55">
        <v>2059999</v>
      </c>
      <c r="B104" s="55" t="s">
        <v>635</v>
      </c>
      <c r="C104" s="58">
        <v>4.275</v>
      </c>
    </row>
    <row r="105" ht="15" customHeight="1" spans="1:3">
      <c r="A105" s="55">
        <v>206</v>
      </c>
      <c r="B105" s="57" t="s">
        <v>636</v>
      </c>
      <c r="C105" s="56">
        <v>266.664895</v>
      </c>
    </row>
    <row r="106" ht="15" customHeight="1" spans="1:3">
      <c r="A106" s="55">
        <v>20601</v>
      </c>
      <c r="B106" s="57" t="s">
        <v>90</v>
      </c>
      <c r="C106" s="56">
        <v>137.3695</v>
      </c>
    </row>
    <row r="107" ht="15" customHeight="1" spans="1:3">
      <c r="A107" s="55">
        <v>2060101</v>
      </c>
      <c r="B107" s="55" t="s">
        <v>599</v>
      </c>
      <c r="C107" s="58">
        <v>137.3695</v>
      </c>
    </row>
    <row r="108" ht="15" customHeight="1" spans="1:3">
      <c r="A108" s="55">
        <v>20607</v>
      </c>
      <c r="B108" s="57" t="s">
        <v>92</v>
      </c>
      <c r="C108" s="56">
        <v>129.295395</v>
      </c>
    </row>
    <row r="109" ht="15" customHeight="1" spans="1:3">
      <c r="A109" s="55">
        <v>2060701</v>
      </c>
      <c r="B109" s="55" t="s">
        <v>637</v>
      </c>
      <c r="C109" s="58">
        <v>129.295395</v>
      </c>
    </row>
    <row r="110" ht="15" customHeight="1" spans="1:3">
      <c r="A110" s="55">
        <v>207</v>
      </c>
      <c r="B110" s="57" t="s">
        <v>638</v>
      </c>
      <c r="C110" s="56">
        <v>2016.29267435</v>
      </c>
    </row>
    <row r="111" ht="15" customHeight="1" spans="1:3">
      <c r="A111" s="55">
        <v>20701</v>
      </c>
      <c r="B111" s="57" t="s">
        <v>96</v>
      </c>
      <c r="C111" s="56">
        <v>1932.74319975</v>
      </c>
    </row>
    <row r="112" ht="15" customHeight="1" spans="1:3">
      <c r="A112" s="55">
        <v>2070101</v>
      </c>
      <c r="B112" s="55" t="s">
        <v>599</v>
      </c>
      <c r="C112" s="58">
        <v>1811.14498575</v>
      </c>
    </row>
    <row r="113" ht="15" customHeight="1" spans="1:3">
      <c r="A113" s="55">
        <v>2070109</v>
      </c>
      <c r="B113" s="55" t="s">
        <v>639</v>
      </c>
      <c r="C113" s="58">
        <v>103.598214</v>
      </c>
    </row>
    <row r="114" ht="15" customHeight="1" spans="1:3">
      <c r="A114" s="55">
        <v>2070199</v>
      </c>
      <c r="B114" s="55" t="s">
        <v>640</v>
      </c>
      <c r="C114" s="58">
        <v>18</v>
      </c>
    </row>
    <row r="115" ht="15" customHeight="1" spans="1:3">
      <c r="A115" s="55">
        <v>20702</v>
      </c>
      <c r="B115" s="57" t="s">
        <v>97</v>
      </c>
      <c r="C115" s="56">
        <v>75.3414746</v>
      </c>
    </row>
    <row r="116" ht="15" customHeight="1" spans="1:3">
      <c r="A116" s="55">
        <v>2070201</v>
      </c>
      <c r="B116" s="55" t="s">
        <v>599</v>
      </c>
      <c r="C116" s="58">
        <v>75.3414746</v>
      </c>
    </row>
    <row r="117" ht="15" customHeight="1" spans="1:3">
      <c r="A117" s="55">
        <v>20708</v>
      </c>
      <c r="B117" s="59" t="s">
        <v>100</v>
      </c>
      <c r="C117" s="56">
        <v>8.208</v>
      </c>
    </row>
    <row r="118" ht="15" customHeight="1" spans="1:3">
      <c r="A118" s="55">
        <v>2070802</v>
      </c>
      <c r="B118" s="60" t="s">
        <v>601</v>
      </c>
      <c r="C118" s="58">
        <v>8.208</v>
      </c>
    </row>
    <row r="119" ht="15" customHeight="1" spans="1:3">
      <c r="A119" s="55">
        <v>208</v>
      </c>
      <c r="B119" s="57" t="s">
        <v>641</v>
      </c>
      <c r="C119" s="56">
        <v>82465.85130144</v>
      </c>
    </row>
    <row r="120" ht="15" customHeight="1" spans="1:3">
      <c r="A120" s="55">
        <v>20801</v>
      </c>
      <c r="B120" s="57" t="s">
        <v>104</v>
      </c>
      <c r="C120" s="56">
        <v>2118.3792065</v>
      </c>
    </row>
    <row r="121" ht="15" customHeight="1" spans="1:3">
      <c r="A121" s="55">
        <v>2080101</v>
      </c>
      <c r="B121" s="55" t="s">
        <v>599</v>
      </c>
      <c r="C121" s="58">
        <v>952.08017</v>
      </c>
    </row>
    <row r="122" ht="15" customHeight="1" spans="1:3">
      <c r="A122" s="55">
        <v>2080150</v>
      </c>
      <c r="B122" s="55" t="s">
        <v>600</v>
      </c>
      <c r="C122" s="58">
        <v>1122.2962365</v>
      </c>
    </row>
    <row r="123" ht="15" customHeight="1" spans="1:3">
      <c r="A123" s="55">
        <v>2080199</v>
      </c>
      <c r="B123" s="55" t="s">
        <v>642</v>
      </c>
      <c r="C123" s="58">
        <v>44.0028</v>
      </c>
    </row>
    <row r="124" ht="15" customHeight="1" spans="1:3">
      <c r="A124" s="55">
        <v>20802</v>
      </c>
      <c r="B124" s="57" t="s">
        <v>105</v>
      </c>
      <c r="C124" s="56">
        <v>417.796419</v>
      </c>
    </row>
    <row r="125" ht="15" customHeight="1" spans="1:3">
      <c r="A125" s="55">
        <v>2080201</v>
      </c>
      <c r="B125" s="55" t="s">
        <v>599</v>
      </c>
      <c r="C125" s="58">
        <v>413.396419</v>
      </c>
    </row>
    <row r="126" ht="15" customHeight="1" spans="1:3">
      <c r="A126" s="55">
        <v>2080299</v>
      </c>
      <c r="B126" s="55" t="s">
        <v>643</v>
      </c>
      <c r="C126" s="58">
        <v>4.4</v>
      </c>
    </row>
    <row r="127" ht="15" customHeight="1" spans="1:3">
      <c r="A127" s="55">
        <v>20805</v>
      </c>
      <c r="B127" s="57" t="s">
        <v>106</v>
      </c>
      <c r="C127" s="56">
        <v>51714.188734</v>
      </c>
    </row>
    <row r="128" ht="15" customHeight="1" spans="1:3">
      <c r="A128" s="55">
        <v>2080501</v>
      </c>
      <c r="B128" s="55" t="s">
        <v>644</v>
      </c>
      <c r="C128" s="58">
        <v>4439.093002</v>
      </c>
    </row>
    <row r="129" ht="15" customHeight="1" spans="1:3">
      <c r="A129" s="55">
        <v>2080502</v>
      </c>
      <c r="B129" s="55" t="s">
        <v>645</v>
      </c>
      <c r="C129" s="58">
        <v>9586.958402</v>
      </c>
    </row>
    <row r="130" ht="15" customHeight="1" spans="1:3">
      <c r="A130" s="55">
        <v>2080505</v>
      </c>
      <c r="B130" s="55" t="s">
        <v>646</v>
      </c>
      <c r="C130" s="58">
        <v>13408.130482</v>
      </c>
    </row>
    <row r="131" ht="15" customHeight="1" spans="1:3">
      <c r="A131" s="55">
        <v>2080506</v>
      </c>
      <c r="B131" s="55" t="s">
        <v>647</v>
      </c>
      <c r="C131" s="58">
        <v>3.166848</v>
      </c>
    </row>
    <row r="132" ht="15" customHeight="1" spans="1:3">
      <c r="A132" s="55">
        <v>2080507</v>
      </c>
      <c r="B132" s="55" t="s">
        <v>648</v>
      </c>
      <c r="C132" s="58">
        <v>21891</v>
      </c>
    </row>
    <row r="133" ht="15" customHeight="1" spans="1:3">
      <c r="A133" s="55">
        <v>2080508</v>
      </c>
      <c r="B133" s="55" t="s">
        <v>649</v>
      </c>
      <c r="C133" s="58">
        <v>2385.84</v>
      </c>
    </row>
    <row r="134" ht="15" customHeight="1" spans="1:3">
      <c r="A134" s="55">
        <v>20806</v>
      </c>
      <c r="B134" s="57" t="s">
        <v>107</v>
      </c>
      <c r="C134" s="56">
        <v>40.3832</v>
      </c>
    </row>
    <row r="135" ht="15" customHeight="1" spans="1:3">
      <c r="A135" s="55">
        <v>2080699</v>
      </c>
      <c r="B135" s="55" t="s">
        <v>650</v>
      </c>
      <c r="C135" s="58">
        <v>40.3832</v>
      </c>
    </row>
    <row r="136" ht="15" customHeight="1" spans="1:3">
      <c r="A136" s="55">
        <v>20807</v>
      </c>
      <c r="B136" s="57" t="s">
        <v>108</v>
      </c>
      <c r="C136" s="56">
        <v>2906</v>
      </c>
    </row>
    <row r="137" ht="15" customHeight="1" spans="1:3">
      <c r="A137" s="55">
        <v>2080704</v>
      </c>
      <c r="B137" s="55" t="s">
        <v>651</v>
      </c>
      <c r="C137" s="58">
        <v>160.11</v>
      </c>
    </row>
    <row r="138" ht="15" customHeight="1" spans="1:3">
      <c r="A138" s="55">
        <v>2080705</v>
      </c>
      <c r="B138" s="55" t="s">
        <v>652</v>
      </c>
      <c r="C138" s="58">
        <v>139.89</v>
      </c>
    </row>
    <row r="139" ht="15" customHeight="1" spans="1:3">
      <c r="A139" s="55">
        <v>2080799</v>
      </c>
      <c r="B139" s="55" t="s">
        <v>653</v>
      </c>
      <c r="C139" s="58">
        <v>2606</v>
      </c>
    </row>
    <row r="140" ht="15" customHeight="1" spans="1:3">
      <c r="A140" s="55">
        <v>20808</v>
      </c>
      <c r="B140" s="57" t="s">
        <v>109</v>
      </c>
      <c r="C140" s="56">
        <v>4361.2416</v>
      </c>
    </row>
    <row r="141" ht="15" customHeight="1" spans="1:3">
      <c r="A141" s="55">
        <v>2080801</v>
      </c>
      <c r="B141" s="55" t="s">
        <v>654</v>
      </c>
      <c r="C141" s="58">
        <v>27.3216</v>
      </c>
    </row>
    <row r="142" ht="15" customHeight="1" spans="1:3">
      <c r="A142" s="55">
        <v>2080803</v>
      </c>
      <c r="B142" s="55" t="s">
        <v>655</v>
      </c>
      <c r="C142" s="58">
        <v>218.1</v>
      </c>
    </row>
    <row r="143" ht="15" customHeight="1" spans="1:3">
      <c r="A143" s="55">
        <v>2080805</v>
      </c>
      <c r="B143" s="55" t="s">
        <v>656</v>
      </c>
      <c r="C143" s="58">
        <v>891.9</v>
      </c>
    </row>
    <row r="144" ht="15" customHeight="1" spans="1:3">
      <c r="A144" s="55">
        <v>2080899</v>
      </c>
      <c r="B144" s="55" t="s">
        <v>657</v>
      </c>
      <c r="C144" s="58">
        <v>3223.92</v>
      </c>
    </row>
    <row r="145" ht="15" customHeight="1" spans="1:3">
      <c r="A145" s="55">
        <v>20810</v>
      </c>
      <c r="B145" s="57" t="s">
        <v>111</v>
      </c>
      <c r="C145" s="56">
        <v>1392.5</v>
      </c>
    </row>
    <row r="146" ht="15" customHeight="1" spans="1:3">
      <c r="A146" s="55">
        <v>2081001</v>
      </c>
      <c r="B146" s="55" t="s">
        <v>658</v>
      </c>
      <c r="C146" s="58">
        <v>160.2</v>
      </c>
    </row>
    <row r="147" ht="15" customHeight="1" spans="1:3">
      <c r="A147" s="55">
        <v>2081002</v>
      </c>
      <c r="B147" s="55" t="s">
        <v>659</v>
      </c>
      <c r="C147" s="58">
        <v>1098.3</v>
      </c>
    </row>
    <row r="148" ht="15" customHeight="1" spans="1:3">
      <c r="A148" s="55">
        <v>2081004</v>
      </c>
      <c r="B148" s="55" t="s">
        <v>660</v>
      </c>
      <c r="C148" s="58">
        <v>134</v>
      </c>
    </row>
    <row r="149" ht="15" customHeight="1" spans="1:3">
      <c r="A149" s="55">
        <v>20811</v>
      </c>
      <c r="B149" s="57" t="s">
        <v>112</v>
      </c>
      <c r="C149" s="56">
        <v>5149.5472765</v>
      </c>
    </row>
    <row r="150" ht="15" customHeight="1" spans="1:3">
      <c r="A150" s="55">
        <v>2081101</v>
      </c>
      <c r="B150" s="55" t="s">
        <v>599</v>
      </c>
      <c r="C150" s="58">
        <v>152.1709245</v>
      </c>
    </row>
    <row r="151" ht="15" customHeight="1" spans="1:3">
      <c r="A151" s="55">
        <v>2081102</v>
      </c>
      <c r="B151" s="55" t="s">
        <v>601</v>
      </c>
      <c r="C151" s="58">
        <v>4580.1576</v>
      </c>
    </row>
    <row r="152" ht="15" customHeight="1" spans="1:3">
      <c r="A152" s="55">
        <v>2081107</v>
      </c>
      <c r="B152" s="55" t="s">
        <v>661</v>
      </c>
      <c r="C152" s="58">
        <v>343.267552</v>
      </c>
    </row>
    <row r="153" ht="15" customHeight="1" spans="1:3">
      <c r="A153" s="55">
        <v>2081199</v>
      </c>
      <c r="B153" s="55" t="s">
        <v>662</v>
      </c>
      <c r="C153" s="58">
        <v>73.9512</v>
      </c>
    </row>
    <row r="154" ht="15" customHeight="1" spans="1:3">
      <c r="A154" s="55">
        <v>20816</v>
      </c>
      <c r="B154" s="57" t="s">
        <v>113</v>
      </c>
      <c r="C154" s="56">
        <v>68.18273494</v>
      </c>
    </row>
    <row r="155" ht="15" customHeight="1" spans="1:3">
      <c r="A155" s="55">
        <v>2081601</v>
      </c>
      <c r="B155" s="55" t="s">
        <v>599</v>
      </c>
      <c r="C155" s="58">
        <v>68.18273494</v>
      </c>
    </row>
    <row r="156" ht="15" customHeight="1" spans="1:3">
      <c r="A156" s="55">
        <v>20819</v>
      </c>
      <c r="B156" s="57" t="s">
        <v>114</v>
      </c>
      <c r="C156" s="56">
        <v>3059</v>
      </c>
    </row>
    <row r="157" ht="15" customHeight="1" spans="1:3">
      <c r="A157" s="55">
        <v>2081901</v>
      </c>
      <c r="B157" s="55" t="s">
        <v>663</v>
      </c>
      <c r="C157" s="58">
        <v>3059</v>
      </c>
    </row>
    <row r="158" ht="15" customHeight="1" spans="1:3">
      <c r="A158" s="55">
        <v>20820</v>
      </c>
      <c r="B158" s="57" t="s">
        <v>115</v>
      </c>
      <c r="C158" s="56">
        <v>64</v>
      </c>
    </row>
    <row r="159" ht="15" customHeight="1" spans="1:3">
      <c r="A159" s="55">
        <v>2082001</v>
      </c>
      <c r="B159" s="55" t="s">
        <v>664</v>
      </c>
      <c r="C159" s="58">
        <v>64</v>
      </c>
    </row>
    <row r="160" ht="15" customHeight="1" spans="1:3">
      <c r="A160" s="55">
        <v>20821</v>
      </c>
      <c r="B160" s="57" t="s">
        <v>116</v>
      </c>
      <c r="C160" s="56">
        <v>10101</v>
      </c>
    </row>
    <row r="161" ht="15" customHeight="1" spans="1:3">
      <c r="A161" s="55">
        <v>2082101</v>
      </c>
      <c r="B161" s="55" t="s">
        <v>665</v>
      </c>
      <c r="C161" s="58">
        <v>9955</v>
      </c>
    </row>
    <row r="162" ht="15" customHeight="1" spans="1:3">
      <c r="A162" s="55">
        <v>2082102</v>
      </c>
      <c r="B162" s="55" t="s">
        <v>666</v>
      </c>
      <c r="C162" s="58">
        <v>146</v>
      </c>
    </row>
    <row r="163" ht="15" customHeight="1" spans="1:3">
      <c r="A163" s="55">
        <v>20825</v>
      </c>
      <c r="B163" s="57" t="s">
        <v>117</v>
      </c>
      <c r="C163" s="56">
        <v>65.94</v>
      </c>
    </row>
    <row r="164" ht="15" customHeight="1" spans="1:3">
      <c r="A164" s="55">
        <v>2082501</v>
      </c>
      <c r="B164" s="55" t="s">
        <v>667</v>
      </c>
      <c r="C164" s="58">
        <v>25</v>
      </c>
    </row>
    <row r="165" ht="15" customHeight="1" spans="1:3">
      <c r="A165" s="55">
        <v>2082502</v>
      </c>
      <c r="B165" s="55" t="s">
        <v>668</v>
      </c>
      <c r="C165" s="58">
        <v>40.94</v>
      </c>
    </row>
    <row r="166" ht="15" customHeight="1" spans="1:3">
      <c r="A166" s="55">
        <v>20826</v>
      </c>
      <c r="B166" s="57" t="s">
        <v>118</v>
      </c>
      <c r="C166" s="56">
        <v>581.64</v>
      </c>
    </row>
    <row r="167" ht="15" customHeight="1" spans="1:3">
      <c r="A167" s="55">
        <v>2082602</v>
      </c>
      <c r="B167" s="55" t="s">
        <v>669</v>
      </c>
      <c r="C167" s="58">
        <v>581.64</v>
      </c>
    </row>
    <row r="168" ht="15" customHeight="1" spans="1:3">
      <c r="A168" s="55">
        <v>20828</v>
      </c>
      <c r="B168" s="57" t="s">
        <v>119</v>
      </c>
      <c r="C168" s="56">
        <v>426.0521305</v>
      </c>
    </row>
    <row r="169" ht="15" customHeight="1" spans="1:3">
      <c r="A169" s="55">
        <v>2082801</v>
      </c>
      <c r="B169" s="55" t="s">
        <v>599</v>
      </c>
      <c r="C169" s="58">
        <v>88.964081</v>
      </c>
    </row>
    <row r="170" ht="15" customHeight="1" spans="1:3">
      <c r="A170" s="55">
        <v>2082850</v>
      </c>
      <c r="B170" s="55" t="s">
        <v>600</v>
      </c>
      <c r="C170" s="58">
        <v>337.0880495</v>
      </c>
    </row>
    <row r="171" ht="15" customHeight="1" spans="1:3">
      <c r="A171" s="55">
        <v>210</v>
      </c>
      <c r="B171" s="57" t="s">
        <v>670</v>
      </c>
      <c r="C171" s="56">
        <v>27544.8122587</v>
      </c>
    </row>
    <row r="172" ht="15" customHeight="1" spans="1:3">
      <c r="A172" s="55">
        <v>21001</v>
      </c>
      <c r="B172" s="57" t="s">
        <v>124</v>
      </c>
      <c r="C172" s="56">
        <v>1343.211122</v>
      </c>
    </row>
    <row r="173" ht="15" customHeight="1" spans="1:3">
      <c r="A173" s="55">
        <v>2100101</v>
      </c>
      <c r="B173" s="55" t="s">
        <v>599</v>
      </c>
      <c r="C173" s="58">
        <v>1343.211122</v>
      </c>
    </row>
    <row r="174" ht="15" customHeight="1" spans="1:3">
      <c r="A174" s="55">
        <v>21002</v>
      </c>
      <c r="B174" s="57" t="s">
        <v>125</v>
      </c>
      <c r="C174" s="56">
        <v>1031.8494</v>
      </c>
    </row>
    <row r="175" ht="15" customHeight="1" spans="1:3">
      <c r="A175" s="55">
        <v>2100201</v>
      </c>
      <c r="B175" s="55" t="s">
        <v>671</v>
      </c>
      <c r="C175" s="58">
        <v>866.8494</v>
      </c>
    </row>
    <row r="176" ht="15" customHeight="1" spans="1:3">
      <c r="A176" s="55">
        <v>2100299</v>
      </c>
      <c r="B176" s="55" t="s">
        <v>672</v>
      </c>
      <c r="C176" s="58">
        <v>165</v>
      </c>
    </row>
    <row r="177" ht="15" customHeight="1" spans="1:3">
      <c r="A177" s="55">
        <v>21003</v>
      </c>
      <c r="B177" s="57" t="s">
        <v>126</v>
      </c>
      <c r="C177" s="56">
        <v>5234.501773</v>
      </c>
    </row>
    <row r="178" ht="15" customHeight="1" spans="1:3">
      <c r="A178" s="55">
        <v>2100301</v>
      </c>
      <c r="B178" s="55" t="s">
        <v>673</v>
      </c>
      <c r="C178" s="58">
        <v>316.8590805</v>
      </c>
    </row>
    <row r="179" ht="15" customHeight="1" spans="1:3">
      <c r="A179" s="55">
        <v>2100302</v>
      </c>
      <c r="B179" s="55" t="s">
        <v>674</v>
      </c>
      <c r="C179" s="58">
        <v>3964.2026925</v>
      </c>
    </row>
    <row r="180" ht="15" customHeight="1" spans="1:3">
      <c r="A180" s="55">
        <v>2100399</v>
      </c>
      <c r="B180" s="55" t="s">
        <v>675</v>
      </c>
      <c r="C180" s="58">
        <v>953.44</v>
      </c>
    </row>
    <row r="181" ht="15" customHeight="1" spans="1:3">
      <c r="A181" s="55">
        <v>21004</v>
      </c>
      <c r="B181" s="57" t="s">
        <v>127</v>
      </c>
      <c r="C181" s="56">
        <v>9474.3175152</v>
      </c>
    </row>
    <row r="182" ht="15" customHeight="1" spans="1:3">
      <c r="A182" s="55">
        <v>2100401</v>
      </c>
      <c r="B182" s="55" t="s">
        <v>676</v>
      </c>
      <c r="C182" s="58">
        <v>733.4401052</v>
      </c>
    </row>
    <row r="183" ht="15" customHeight="1" spans="1:3">
      <c r="A183" s="55">
        <v>2100402</v>
      </c>
      <c r="B183" s="55" t="s">
        <v>677</v>
      </c>
      <c r="C183" s="58">
        <v>401.727188</v>
      </c>
    </row>
    <row r="184" ht="15" customHeight="1" spans="1:3">
      <c r="A184" s="55">
        <v>2100403</v>
      </c>
      <c r="B184" s="55" t="s">
        <v>678</v>
      </c>
      <c r="C184" s="58">
        <v>507.899064</v>
      </c>
    </row>
    <row r="185" ht="15" customHeight="1" spans="1:3">
      <c r="A185" s="55">
        <v>2100408</v>
      </c>
      <c r="B185" s="55" t="s">
        <v>679</v>
      </c>
      <c r="C185" s="58">
        <v>4538.971158</v>
      </c>
    </row>
    <row r="186" ht="15" customHeight="1" spans="1:3">
      <c r="A186" s="55">
        <v>2100409</v>
      </c>
      <c r="B186" s="55" t="s">
        <v>680</v>
      </c>
      <c r="C186" s="58">
        <v>352.28</v>
      </c>
    </row>
    <row r="187" ht="15" customHeight="1" spans="1:3">
      <c r="A187" s="55">
        <v>2100410</v>
      </c>
      <c r="B187" s="55" t="s">
        <v>681</v>
      </c>
      <c r="C187" s="58">
        <v>2940</v>
      </c>
    </row>
    <row r="188" ht="15" customHeight="1" spans="1:3">
      <c r="A188" s="55">
        <v>21007</v>
      </c>
      <c r="B188" s="57" t="s">
        <v>129</v>
      </c>
      <c r="C188" s="56">
        <v>1422.958</v>
      </c>
    </row>
    <row r="189" ht="15" customHeight="1" spans="1:3">
      <c r="A189" s="55">
        <v>2100717</v>
      </c>
      <c r="B189" s="55" t="s">
        <v>682</v>
      </c>
      <c r="C189" s="58">
        <v>1422.958</v>
      </c>
    </row>
    <row r="190" ht="15" customHeight="1" spans="1:3">
      <c r="A190" s="55">
        <v>21011</v>
      </c>
      <c r="B190" s="57" t="s">
        <v>130</v>
      </c>
      <c r="C190" s="56">
        <v>6219.608466</v>
      </c>
    </row>
    <row r="191" ht="15" customHeight="1" spans="1:3">
      <c r="A191" s="55">
        <v>2101101</v>
      </c>
      <c r="B191" s="55" t="s">
        <v>683</v>
      </c>
      <c r="C191" s="58">
        <v>778.15964</v>
      </c>
    </row>
    <row r="192" ht="15" customHeight="1" spans="1:3">
      <c r="A192" s="55">
        <v>2101102</v>
      </c>
      <c r="B192" s="55" t="s">
        <v>684</v>
      </c>
      <c r="C192" s="58">
        <v>4965.735598</v>
      </c>
    </row>
    <row r="193" ht="15" customHeight="1" spans="1:3">
      <c r="A193" s="55">
        <v>2101103</v>
      </c>
      <c r="B193" s="55" t="s">
        <v>685</v>
      </c>
      <c r="C193" s="58">
        <v>475.713228</v>
      </c>
    </row>
    <row r="194" ht="15" customHeight="1" spans="1:3">
      <c r="A194" s="55">
        <v>21012</v>
      </c>
      <c r="B194" s="57" t="s">
        <v>131</v>
      </c>
      <c r="C194" s="56">
        <v>1382.4</v>
      </c>
    </row>
    <row r="195" ht="15" customHeight="1" spans="1:3">
      <c r="A195" s="55">
        <v>2101202</v>
      </c>
      <c r="B195" s="55" t="s">
        <v>686</v>
      </c>
      <c r="C195" s="58">
        <v>1382.4</v>
      </c>
    </row>
    <row r="196" ht="15" customHeight="1" spans="1:3">
      <c r="A196" s="55">
        <v>21013</v>
      </c>
      <c r="B196" s="57" t="s">
        <v>132</v>
      </c>
      <c r="C196" s="56">
        <v>1073.375</v>
      </c>
    </row>
    <row r="197" ht="15" customHeight="1" spans="1:3">
      <c r="A197" s="55">
        <v>2101301</v>
      </c>
      <c r="B197" s="55" t="s">
        <v>687</v>
      </c>
      <c r="C197" s="58">
        <v>884</v>
      </c>
    </row>
    <row r="198" ht="15" customHeight="1" spans="1:3">
      <c r="A198" s="55">
        <v>2101399</v>
      </c>
      <c r="B198" s="55" t="s">
        <v>688</v>
      </c>
      <c r="C198" s="58">
        <v>189.375</v>
      </c>
    </row>
    <row r="199" ht="15" customHeight="1" spans="1:3">
      <c r="A199" s="55">
        <v>21015</v>
      </c>
      <c r="B199" s="57" t="s">
        <v>134</v>
      </c>
      <c r="C199" s="56">
        <v>298.0309825</v>
      </c>
    </row>
    <row r="200" ht="15" customHeight="1" spans="1:3">
      <c r="A200" s="55">
        <v>2101501</v>
      </c>
      <c r="B200" s="55" t="s">
        <v>599</v>
      </c>
      <c r="C200" s="58">
        <v>222.360736</v>
      </c>
    </row>
    <row r="201" ht="15" customHeight="1" spans="1:3">
      <c r="A201" s="55">
        <v>2101502</v>
      </c>
      <c r="B201" s="55" t="s">
        <v>601</v>
      </c>
      <c r="C201" s="58">
        <v>73.8941975</v>
      </c>
    </row>
    <row r="202" ht="15" customHeight="1" spans="1:3">
      <c r="A202" s="55">
        <v>2101503</v>
      </c>
      <c r="B202" s="55" t="s">
        <v>602</v>
      </c>
      <c r="C202" s="58">
        <v>1.776049</v>
      </c>
    </row>
    <row r="203" ht="15" customHeight="1" spans="1:3">
      <c r="A203" s="55">
        <v>21099</v>
      </c>
      <c r="B203" s="57" t="s">
        <v>136</v>
      </c>
      <c r="C203" s="56">
        <v>64.56</v>
      </c>
    </row>
    <row r="204" ht="15" customHeight="1" spans="1:3">
      <c r="A204" s="55">
        <v>2109999</v>
      </c>
      <c r="B204" s="55" t="s">
        <v>689</v>
      </c>
      <c r="C204" s="58">
        <v>64.56</v>
      </c>
    </row>
    <row r="205" ht="15" customHeight="1" spans="1:3">
      <c r="A205" s="55">
        <v>211</v>
      </c>
      <c r="B205" s="57" t="s">
        <v>690</v>
      </c>
      <c r="C205" s="56">
        <v>1841.35</v>
      </c>
    </row>
    <row r="206" ht="15" customHeight="1" spans="1:3">
      <c r="A206" s="55">
        <v>21103</v>
      </c>
      <c r="B206" s="57" t="s">
        <v>140</v>
      </c>
      <c r="C206" s="56">
        <v>557</v>
      </c>
    </row>
    <row r="207" ht="15" customHeight="1" spans="1:3">
      <c r="A207" s="55">
        <v>2110302</v>
      </c>
      <c r="B207" s="55" t="s">
        <v>691</v>
      </c>
      <c r="C207" s="58">
        <v>557</v>
      </c>
    </row>
    <row r="208" ht="15" customHeight="1" spans="1:3">
      <c r="A208" s="55">
        <v>21104</v>
      </c>
      <c r="B208" s="57" t="s">
        <v>141</v>
      </c>
      <c r="C208" s="56">
        <v>7.12</v>
      </c>
    </row>
    <row r="209" ht="15" customHeight="1" spans="1:3">
      <c r="A209" s="55">
        <v>2110499</v>
      </c>
      <c r="B209" s="55" t="s">
        <v>692</v>
      </c>
      <c r="C209" s="58">
        <v>7.12</v>
      </c>
    </row>
    <row r="210" ht="15" customHeight="1" spans="1:3">
      <c r="A210" s="55">
        <v>21105</v>
      </c>
      <c r="B210" s="57" t="s">
        <v>142</v>
      </c>
      <c r="C210" s="56">
        <v>1277.23</v>
      </c>
    </row>
    <row r="211" ht="15" customHeight="1" spans="1:3">
      <c r="A211" s="55">
        <v>2110501</v>
      </c>
      <c r="B211" s="55" t="s">
        <v>693</v>
      </c>
      <c r="C211" s="58">
        <v>1203.94</v>
      </c>
    </row>
    <row r="212" ht="15" customHeight="1" spans="1:3">
      <c r="A212" s="55">
        <v>2110502</v>
      </c>
      <c r="B212" s="55" t="s">
        <v>694</v>
      </c>
      <c r="C212" s="58">
        <v>73.29</v>
      </c>
    </row>
    <row r="213" ht="15" customHeight="1" spans="1:3">
      <c r="A213" s="55">
        <v>212</v>
      </c>
      <c r="B213" s="57" t="s">
        <v>695</v>
      </c>
      <c r="C213" s="56">
        <v>16758.62919335</v>
      </c>
    </row>
    <row r="214" ht="15" customHeight="1" spans="1:3">
      <c r="A214" s="55">
        <v>21201</v>
      </c>
      <c r="B214" s="57" t="s">
        <v>149</v>
      </c>
      <c r="C214" s="56">
        <v>5630.54855935</v>
      </c>
    </row>
    <row r="215" ht="15" customHeight="1" spans="1:3">
      <c r="A215" s="55">
        <v>2120101</v>
      </c>
      <c r="B215" s="55" t="s">
        <v>599</v>
      </c>
      <c r="C215" s="58">
        <v>3760.25033235</v>
      </c>
    </row>
    <row r="216" ht="15" customHeight="1" spans="1:3">
      <c r="A216" s="55">
        <v>2120102</v>
      </c>
      <c r="B216" s="55" t="s">
        <v>601</v>
      </c>
      <c r="C216" s="58">
        <v>1492.8004</v>
      </c>
    </row>
    <row r="217" ht="15" customHeight="1" spans="1:3">
      <c r="A217" s="55">
        <v>2120104</v>
      </c>
      <c r="B217" s="55" t="s">
        <v>696</v>
      </c>
      <c r="C217" s="58">
        <v>48.892944</v>
      </c>
    </row>
    <row r="218" ht="15" customHeight="1" spans="1:3">
      <c r="A218" s="55">
        <v>2120199</v>
      </c>
      <c r="B218" s="55" t="s">
        <v>697</v>
      </c>
      <c r="C218" s="58">
        <v>328.604883</v>
      </c>
    </row>
    <row r="219" ht="15" customHeight="1" spans="1:3">
      <c r="A219" s="55">
        <v>21203</v>
      </c>
      <c r="B219" s="57" t="s">
        <v>151</v>
      </c>
      <c r="C219" s="56">
        <v>1129.258751</v>
      </c>
    </row>
    <row r="220" ht="15" customHeight="1" spans="1:3">
      <c r="A220" s="55">
        <v>2120399</v>
      </c>
      <c r="B220" s="55" t="s">
        <v>698</v>
      </c>
      <c r="C220" s="58">
        <v>1129.258751</v>
      </c>
    </row>
    <row r="221" ht="15" customHeight="1" spans="1:3">
      <c r="A221" s="55">
        <v>21205</v>
      </c>
      <c r="B221" s="57" t="s">
        <v>152</v>
      </c>
      <c r="C221" s="56">
        <v>9788.821883</v>
      </c>
    </row>
    <row r="222" ht="15" customHeight="1" spans="1:3">
      <c r="A222" s="55">
        <v>2120501</v>
      </c>
      <c r="B222" s="55" t="s">
        <v>699</v>
      </c>
      <c r="C222" s="58">
        <v>9788.821883</v>
      </c>
    </row>
    <row r="223" ht="15" customHeight="1" spans="1:3">
      <c r="A223" s="55">
        <v>21299</v>
      </c>
      <c r="B223" s="57" t="s">
        <v>153</v>
      </c>
      <c r="C223" s="56">
        <v>210</v>
      </c>
    </row>
    <row r="224" ht="15" customHeight="1" spans="1:3">
      <c r="A224" s="55">
        <v>2129999</v>
      </c>
      <c r="B224" s="55" t="s">
        <v>700</v>
      </c>
      <c r="C224" s="58">
        <v>210</v>
      </c>
    </row>
    <row r="225" ht="15" customHeight="1" spans="1:3">
      <c r="A225" s="55">
        <v>213</v>
      </c>
      <c r="B225" s="57" t="s">
        <v>701</v>
      </c>
      <c r="C225" s="56">
        <v>23400.171452143</v>
      </c>
    </row>
    <row r="226" ht="15" customHeight="1" spans="1:3">
      <c r="A226" s="55">
        <v>21301</v>
      </c>
      <c r="B226" s="57" t="s">
        <v>156</v>
      </c>
      <c r="C226" s="56">
        <v>10606.43339935</v>
      </c>
    </row>
    <row r="227" ht="15" customHeight="1" spans="1:3">
      <c r="A227" s="55">
        <v>2130101</v>
      </c>
      <c r="B227" s="55" t="s">
        <v>599</v>
      </c>
      <c r="C227" s="58">
        <v>697.9988045</v>
      </c>
    </row>
    <row r="228" ht="15" customHeight="1" spans="1:3">
      <c r="A228" s="55">
        <v>2130104</v>
      </c>
      <c r="B228" s="55" t="s">
        <v>600</v>
      </c>
      <c r="C228" s="58">
        <v>5489.61459485</v>
      </c>
    </row>
    <row r="229" ht="15" customHeight="1" spans="1:3">
      <c r="A229" s="55">
        <v>2130108</v>
      </c>
      <c r="B229" s="55" t="s">
        <v>702</v>
      </c>
      <c r="C229" s="58">
        <v>286.62</v>
      </c>
    </row>
    <row r="230" ht="15" customHeight="1" spans="1:3">
      <c r="A230" s="55">
        <v>2130122</v>
      </c>
      <c r="B230" s="55" t="s">
        <v>703</v>
      </c>
      <c r="C230" s="58">
        <v>3157.2</v>
      </c>
    </row>
    <row r="231" ht="15" customHeight="1" spans="1:3">
      <c r="A231" s="55">
        <v>2130135</v>
      </c>
      <c r="B231" s="55" t="s">
        <v>704</v>
      </c>
      <c r="C231" s="58">
        <v>975</v>
      </c>
    </row>
    <row r="232" ht="15" customHeight="1" spans="1:3">
      <c r="A232" s="55">
        <v>21302</v>
      </c>
      <c r="B232" s="57" t="s">
        <v>157</v>
      </c>
      <c r="C232" s="56">
        <v>4167.22602175</v>
      </c>
    </row>
    <row r="233" ht="15" customHeight="1" spans="1:3">
      <c r="A233" s="55">
        <v>2130201</v>
      </c>
      <c r="B233" s="55" t="s">
        <v>599</v>
      </c>
      <c r="C233" s="58">
        <v>177.370584</v>
      </c>
    </row>
    <row r="234" ht="15" customHeight="1" spans="1:3">
      <c r="A234" s="55">
        <v>2130204</v>
      </c>
      <c r="B234" s="55" t="s">
        <v>705</v>
      </c>
      <c r="C234" s="58">
        <v>1968.65543775</v>
      </c>
    </row>
    <row r="235" ht="15" customHeight="1" spans="1:3">
      <c r="A235" s="55">
        <v>2130205</v>
      </c>
      <c r="B235" s="55" t="s">
        <v>706</v>
      </c>
      <c r="C235" s="58">
        <v>194.63</v>
      </c>
    </row>
    <row r="236" ht="15" customHeight="1" spans="1:3">
      <c r="A236" s="55">
        <v>2130206</v>
      </c>
      <c r="B236" s="55" t="s">
        <v>707</v>
      </c>
      <c r="C236" s="58">
        <v>90</v>
      </c>
    </row>
    <row r="237" ht="15" customHeight="1" spans="1:3">
      <c r="A237" s="55">
        <v>2130209</v>
      </c>
      <c r="B237" s="55" t="s">
        <v>708</v>
      </c>
      <c r="C237" s="58">
        <v>628.57</v>
      </c>
    </row>
    <row r="238" ht="15" customHeight="1" spans="1:3">
      <c r="A238" s="55">
        <v>2130234</v>
      </c>
      <c r="B238" s="55" t="s">
        <v>709</v>
      </c>
      <c r="C238" s="58">
        <v>15</v>
      </c>
    </row>
    <row r="239" ht="15" customHeight="1" spans="1:3">
      <c r="A239" s="55">
        <v>2130299</v>
      </c>
      <c r="B239" s="55" t="s">
        <v>710</v>
      </c>
      <c r="C239" s="58">
        <v>1093</v>
      </c>
    </row>
    <row r="240" ht="15" customHeight="1" spans="1:3">
      <c r="A240" s="55">
        <v>21303</v>
      </c>
      <c r="B240" s="57" t="s">
        <v>158</v>
      </c>
      <c r="C240" s="56">
        <v>5675.700874043</v>
      </c>
    </row>
    <row r="241" ht="15" customHeight="1" spans="1:3">
      <c r="A241" s="55">
        <v>2130301</v>
      </c>
      <c r="B241" s="55" t="s">
        <v>599</v>
      </c>
      <c r="C241" s="58">
        <v>1554.36102605</v>
      </c>
    </row>
    <row r="242" ht="15" customHeight="1" spans="1:3">
      <c r="A242" s="55">
        <v>2130302</v>
      </c>
      <c r="B242" s="55" t="s">
        <v>601</v>
      </c>
      <c r="C242" s="58">
        <v>0.425</v>
      </c>
    </row>
    <row r="243" ht="15" customHeight="1" spans="1:3">
      <c r="A243" s="55">
        <v>2130303</v>
      </c>
      <c r="B243" s="55" t="s">
        <v>602</v>
      </c>
      <c r="C243" s="58">
        <v>0.425</v>
      </c>
    </row>
    <row r="244" ht="15" customHeight="1" spans="1:3">
      <c r="A244" s="55">
        <v>2130304</v>
      </c>
      <c r="B244" s="55" t="s">
        <v>711</v>
      </c>
      <c r="C244" s="58">
        <v>0.425</v>
      </c>
    </row>
    <row r="245" ht="15" customHeight="1" spans="1:3">
      <c r="A245" s="55">
        <v>2130305</v>
      </c>
      <c r="B245" s="55" t="s">
        <v>712</v>
      </c>
      <c r="C245" s="58">
        <v>0.17</v>
      </c>
    </row>
    <row r="246" ht="15" customHeight="1" spans="1:3">
      <c r="A246" s="55">
        <v>2130306</v>
      </c>
      <c r="B246" s="55" t="s">
        <v>713</v>
      </c>
      <c r="C246" s="58">
        <v>356.39825</v>
      </c>
    </row>
    <row r="247" ht="15" customHeight="1" spans="1:3">
      <c r="A247" s="55">
        <v>2130307</v>
      </c>
      <c r="B247" s="55" t="s">
        <v>714</v>
      </c>
      <c r="C247" s="58">
        <v>0.425</v>
      </c>
    </row>
    <row r="248" ht="15" customHeight="1" spans="1:3">
      <c r="A248" s="55">
        <v>2130308</v>
      </c>
      <c r="B248" s="55" t="s">
        <v>715</v>
      </c>
      <c r="C248" s="58">
        <v>0.425</v>
      </c>
    </row>
    <row r="249" ht="15" customHeight="1" spans="1:3">
      <c r="A249" s="55">
        <v>2130309</v>
      </c>
      <c r="B249" s="55" t="s">
        <v>716</v>
      </c>
      <c r="C249" s="58">
        <v>0.425</v>
      </c>
    </row>
    <row r="250" ht="15" customHeight="1" spans="1:3">
      <c r="A250" s="55">
        <v>2130310</v>
      </c>
      <c r="B250" s="55" t="s">
        <v>717</v>
      </c>
      <c r="C250" s="58">
        <v>341.425</v>
      </c>
    </row>
    <row r="251" ht="15" customHeight="1" spans="1:3">
      <c r="A251" s="55">
        <v>2130311</v>
      </c>
      <c r="B251" s="55" t="s">
        <v>718</v>
      </c>
      <c r="C251" s="58">
        <v>0.425</v>
      </c>
    </row>
    <row r="252" ht="15" customHeight="1" spans="1:3">
      <c r="A252" s="55">
        <v>2130312</v>
      </c>
      <c r="B252" s="55" t="s">
        <v>719</v>
      </c>
      <c r="C252" s="58">
        <v>0.2125</v>
      </c>
    </row>
    <row r="253" ht="15" customHeight="1" spans="1:3">
      <c r="A253" s="55">
        <v>2130313</v>
      </c>
      <c r="B253" s="55" t="s">
        <v>720</v>
      </c>
      <c r="C253" s="58">
        <v>0.425</v>
      </c>
    </row>
    <row r="254" ht="15" customHeight="1" spans="1:3">
      <c r="A254" s="55">
        <v>2130314</v>
      </c>
      <c r="B254" s="55" t="s">
        <v>721</v>
      </c>
      <c r="C254" s="58">
        <v>10.425</v>
      </c>
    </row>
    <row r="255" ht="15" customHeight="1" spans="1:3">
      <c r="A255" s="55">
        <v>2130315</v>
      </c>
      <c r="B255" s="55" t="s">
        <v>722</v>
      </c>
      <c r="C255" s="58">
        <v>0.425</v>
      </c>
    </row>
    <row r="256" ht="15" customHeight="1" spans="1:3">
      <c r="A256" s="55">
        <v>2130316</v>
      </c>
      <c r="B256" s="55" t="s">
        <v>723</v>
      </c>
      <c r="C256" s="58">
        <v>0.42</v>
      </c>
    </row>
    <row r="257" ht="15" customHeight="1" spans="1:3">
      <c r="A257" s="55">
        <v>2130317</v>
      </c>
      <c r="B257" s="55" t="s">
        <v>724</v>
      </c>
      <c r="C257" s="58">
        <v>0.425</v>
      </c>
    </row>
    <row r="258" ht="15" customHeight="1" spans="1:3">
      <c r="A258" s="55">
        <v>2130318</v>
      </c>
      <c r="B258" s="55" t="s">
        <v>725</v>
      </c>
      <c r="C258" s="58">
        <v>0.425</v>
      </c>
    </row>
    <row r="259" ht="15" customHeight="1" spans="1:3">
      <c r="A259" s="55">
        <v>2130319</v>
      </c>
      <c r="B259" s="55" t="s">
        <v>726</v>
      </c>
      <c r="C259" s="58">
        <v>3402.85</v>
      </c>
    </row>
    <row r="260" ht="15" customHeight="1" spans="1:3">
      <c r="A260" s="55">
        <v>2130321</v>
      </c>
      <c r="B260" s="55" t="s">
        <v>727</v>
      </c>
      <c r="C260" s="58">
        <v>0.34425</v>
      </c>
    </row>
    <row r="261" ht="15" customHeight="1" spans="1:3">
      <c r="A261" s="55">
        <v>2130322</v>
      </c>
      <c r="B261" s="55" t="s">
        <v>728</v>
      </c>
      <c r="C261" s="58">
        <v>4.419847993</v>
      </c>
    </row>
    <row r="262" ht="15" customHeight="1" spans="1:3">
      <c r="A262" s="55">
        <v>21305</v>
      </c>
      <c r="B262" s="57" t="s">
        <v>729</v>
      </c>
      <c r="C262" s="56">
        <v>1385.811157</v>
      </c>
    </row>
    <row r="263" ht="15" customHeight="1" spans="1:3">
      <c r="A263" s="55">
        <v>2130550</v>
      </c>
      <c r="B263" s="55" t="s">
        <v>600</v>
      </c>
      <c r="C263" s="58">
        <v>55.911157</v>
      </c>
    </row>
    <row r="264" ht="15" customHeight="1" spans="1:3">
      <c r="A264" s="55">
        <v>2130599</v>
      </c>
      <c r="B264" s="55" t="s">
        <v>730</v>
      </c>
      <c r="C264" s="58">
        <v>1329.9</v>
      </c>
    </row>
    <row r="265" ht="15" customHeight="1" spans="1:3">
      <c r="A265" s="55">
        <v>21307</v>
      </c>
      <c r="B265" s="57" t="s">
        <v>160</v>
      </c>
      <c r="C265" s="56">
        <v>1565</v>
      </c>
    </row>
    <row r="266" ht="15" customHeight="1" spans="1:3">
      <c r="A266" s="55">
        <v>2130701</v>
      </c>
      <c r="B266" s="55" t="s">
        <v>731</v>
      </c>
      <c r="C266" s="58">
        <v>859</v>
      </c>
    </row>
    <row r="267" ht="15" customHeight="1" spans="1:3">
      <c r="A267" s="55">
        <v>2130705</v>
      </c>
      <c r="B267" s="55" t="s">
        <v>732</v>
      </c>
      <c r="C267" s="58">
        <v>706</v>
      </c>
    </row>
    <row r="268" ht="15" customHeight="1" spans="1:3">
      <c r="A268" s="55">
        <v>214</v>
      </c>
      <c r="B268" s="57" t="s">
        <v>733</v>
      </c>
      <c r="C268" s="56">
        <v>881.4805535</v>
      </c>
    </row>
    <row r="269" ht="15" customHeight="1" spans="1:3">
      <c r="A269" s="55">
        <v>21401</v>
      </c>
      <c r="B269" s="57" t="s">
        <v>165</v>
      </c>
      <c r="C269" s="56">
        <v>881.4805535</v>
      </c>
    </row>
    <row r="270" ht="15" customHeight="1" spans="1:3">
      <c r="A270" s="55">
        <v>2140101</v>
      </c>
      <c r="B270" s="55" t="s">
        <v>599</v>
      </c>
      <c r="C270" s="58">
        <v>881.4805535</v>
      </c>
    </row>
    <row r="271" ht="15" customHeight="1" spans="1:3">
      <c r="A271" s="55">
        <v>215</v>
      </c>
      <c r="B271" s="57" t="s">
        <v>734</v>
      </c>
      <c r="C271" s="56">
        <v>1164.545878</v>
      </c>
    </row>
    <row r="272" ht="15" customHeight="1" spans="1:3">
      <c r="A272" s="55">
        <v>21505</v>
      </c>
      <c r="B272" s="57" t="s">
        <v>171</v>
      </c>
      <c r="C272" s="56">
        <v>1164.545878</v>
      </c>
    </row>
    <row r="273" ht="15" customHeight="1" spans="1:3">
      <c r="A273" s="55">
        <v>2150501</v>
      </c>
      <c r="B273" s="55" t="s">
        <v>599</v>
      </c>
      <c r="C273" s="58">
        <v>226.786243</v>
      </c>
    </row>
    <row r="274" ht="15" customHeight="1" spans="1:3">
      <c r="A274" s="55">
        <v>2150502</v>
      </c>
      <c r="B274" s="55" t="s">
        <v>601</v>
      </c>
      <c r="C274" s="58">
        <v>207.084715</v>
      </c>
    </row>
    <row r="275" ht="15" customHeight="1" spans="1:3">
      <c r="A275" s="55">
        <v>2150503</v>
      </c>
      <c r="B275" s="55" t="s">
        <v>602</v>
      </c>
      <c r="C275" s="58">
        <v>14.5325</v>
      </c>
    </row>
    <row r="276" ht="15" customHeight="1" spans="1:3">
      <c r="A276" s="55">
        <v>2150550</v>
      </c>
      <c r="B276" s="55" t="s">
        <v>600</v>
      </c>
      <c r="C276" s="58">
        <v>716.14242</v>
      </c>
    </row>
    <row r="277" ht="15" customHeight="1" spans="1:3">
      <c r="A277" s="55">
        <v>216</v>
      </c>
      <c r="B277" s="57" t="s">
        <v>735</v>
      </c>
      <c r="C277" s="56">
        <v>135.6626615</v>
      </c>
    </row>
    <row r="278" ht="15" customHeight="1" spans="1:3">
      <c r="A278" s="55">
        <v>21602</v>
      </c>
      <c r="B278" s="57" t="s">
        <v>176</v>
      </c>
      <c r="C278" s="56">
        <v>135.6626615</v>
      </c>
    </row>
    <row r="279" ht="15" customHeight="1" spans="1:3">
      <c r="A279" s="55">
        <v>2160201</v>
      </c>
      <c r="B279" s="55" t="s">
        <v>599</v>
      </c>
      <c r="C279" s="58">
        <v>135.6626615</v>
      </c>
    </row>
    <row r="280" ht="15" customHeight="1" spans="1:3">
      <c r="A280" s="55">
        <v>220</v>
      </c>
      <c r="B280" s="57" t="s">
        <v>736</v>
      </c>
      <c r="C280" s="56">
        <v>1612.2436109</v>
      </c>
    </row>
    <row r="281" ht="15" customHeight="1" spans="1:3">
      <c r="A281" s="55">
        <v>22001</v>
      </c>
      <c r="B281" s="57" t="s">
        <v>183</v>
      </c>
      <c r="C281" s="56">
        <v>1465.6495034</v>
      </c>
    </row>
    <row r="282" ht="15" customHeight="1" spans="1:3">
      <c r="A282" s="55">
        <v>2200101</v>
      </c>
      <c r="B282" s="55" t="s">
        <v>599</v>
      </c>
      <c r="C282" s="58">
        <v>237.58832</v>
      </c>
    </row>
    <row r="283" ht="15" customHeight="1" spans="1:3">
      <c r="A283" s="55">
        <v>2200150</v>
      </c>
      <c r="B283" s="55" t="s">
        <v>600</v>
      </c>
      <c r="C283" s="58">
        <v>1228.0611834</v>
      </c>
    </row>
    <row r="284" ht="15" customHeight="1" spans="1:3">
      <c r="A284" s="55">
        <v>22005</v>
      </c>
      <c r="B284" s="57" t="s">
        <v>184</v>
      </c>
      <c r="C284" s="56">
        <v>146.5941075</v>
      </c>
    </row>
    <row r="285" ht="15" customHeight="1" spans="1:3">
      <c r="A285" s="55">
        <v>2200504</v>
      </c>
      <c r="B285" s="55" t="s">
        <v>737</v>
      </c>
      <c r="C285" s="58">
        <v>146.5941075</v>
      </c>
    </row>
    <row r="286" ht="15" customHeight="1" spans="1:3">
      <c r="A286" s="55">
        <v>221</v>
      </c>
      <c r="B286" s="57" t="s">
        <v>738</v>
      </c>
      <c r="C286" s="56">
        <v>16012.33602</v>
      </c>
    </row>
    <row r="287" ht="15" customHeight="1" spans="1:3">
      <c r="A287" s="55">
        <v>22101</v>
      </c>
      <c r="B287" s="57" t="s">
        <v>187</v>
      </c>
      <c r="C287" s="56">
        <v>1060</v>
      </c>
    </row>
    <row r="288" ht="15" customHeight="1" spans="1:3">
      <c r="A288" s="55">
        <v>2210199</v>
      </c>
      <c r="B288" s="55" t="s">
        <v>739</v>
      </c>
      <c r="C288" s="58">
        <v>1060</v>
      </c>
    </row>
    <row r="289" ht="15" customHeight="1" spans="1:3">
      <c r="A289" s="55">
        <v>22102</v>
      </c>
      <c r="B289" s="57" t="s">
        <v>188</v>
      </c>
      <c r="C289" s="56">
        <v>14952.33602</v>
      </c>
    </row>
    <row r="290" ht="15" customHeight="1" spans="1:3">
      <c r="A290" s="55">
        <v>2210201</v>
      </c>
      <c r="B290" s="55" t="s">
        <v>740</v>
      </c>
      <c r="C290" s="58">
        <v>14952.33602</v>
      </c>
    </row>
    <row r="291" ht="15" customHeight="1" spans="1:3">
      <c r="A291" s="55">
        <v>224</v>
      </c>
      <c r="B291" s="57" t="s">
        <v>741</v>
      </c>
      <c r="C291" s="56">
        <v>1905.4116019</v>
      </c>
    </row>
    <row r="292" ht="15" customHeight="1" spans="1:3">
      <c r="A292" s="55">
        <v>22401</v>
      </c>
      <c r="B292" s="57" t="s">
        <v>193</v>
      </c>
      <c r="C292" s="56">
        <v>1005.7335619</v>
      </c>
    </row>
    <row r="293" ht="15" customHeight="1" spans="1:3">
      <c r="A293" s="55">
        <v>2240101</v>
      </c>
      <c r="B293" s="55" t="s">
        <v>599</v>
      </c>
      <c r="C293" s="58">
        <v>164.2790839</v>
      </c>
    </row>
    <row r="294" ht="15" customHeight="1" spans="1:3">
      <c r="A294" s="55">
        <v>2240150</v>
      </c>
      <c r="B294" s="55" t="s">
        <v>600</v>
      </c>
      <c r="C294" s="58">
        <v>841.454478</v>
      </c>
    </row>
    <row r="295" ht="15" customHeight="1" spans="1:3">
      <c r="A295" s="55">
        <v>22402</v>
      </c>
      <c r="B295" s="57" t="s">
        <v>742</v>
      </c>
      <c r="C295" s="56">
        <v>899.67804</v>
      </c>
    </row>
    <row r="296" ht="15" customHeight="1" spans="1:3">
      <c r="A296" s="55">
        <v>2240204</v>
      </c>
      <c r="B296" s="55" t="s">
        <v>743</v>
      </c>
      <c r="C296" s="58">
        <v>899.67804</v>
      </c>
    </row>
    <row r="297" ht="15" customHeight="1" spans="1:3">
      <c r="A297" s="55">
        <v>227</v>
      </c>
      <c r="B297" s="57" t="s">
        <v>744</v>
      </c>
      <c r="C297" s="56">
        <v>3600</v>
      </c>
    </row>
    <row r="298" ht="15" customHeight="1" spans="1:3">
      <c r="A298" s="55">
        <v>229</v>
      </c>
      <c r="B298" s="57" t="s">
        <v>745</v>
      </c>
      <c r="C298" s="56">
        <v>40886</v>
      </c>
    </row>
    <row r="299" ht="15" customHeight="1" spans="1:3">
      <c r="A299" s="55">
        <v>22902</v>
      </c>
      <c r="B299" s="57" t="s">
        <v>746</v>
      </c>
      <c r="C299" s="56">
        <v>40886</v>
      </c>
    </row>
    <row r="300" ht="15" customHeight="1" spans="1:3">
      <c r="A300" s="55">
        <v>232</v>
      </c>
      <c r="B300" s="57" t="s">
        <v>747</v>
      </c>
      <c r="C300" s="56">
        <v>23297.82</v>
      </c>
    </row>
    <row r="301" ht="15" customHeight="1" spans="1:3">
      <c r="A301" s="55">
        <v>23203</v>
      </c>
      <c r="B301" s="57" t="s">
        <v>748</v>
      </c>
      <c r="C301" s="56">
        <v>23297.82</v>
      </c>
    </row>
    <row r="302" ht="15" customHeight="1" spans="1:3">
      <c r="A302" s="55">
        <v>2320301</v>
      </c>
      <c r="B302" s="55" t="s">
        <v>749</v>
      </c>
      <c r="C302" s="58">
        <v>23297.82</v>
      </c>
    </row>
  </sheetData>
  <autoFilter ref="A5:C302">
    <extLst/>
  </autoFilter>
  <mergeCells count="1">
    <mergeCell ref="A2:C2"/>
  </mergeCells>
  <printOptions horizontalCentered="1"/>
  <pageMargins left="0.747916666666667" right="0.747916666666667" top="0.779166666666667" bottom="1.08888888888889" header="0.511805555555556" footer="0.511805555555556"/>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3"/>
  <sheetViews>
    <sheetView workbookViewId="0">
      <selection activeCell="A1" sqref="A1"/>
    </sheetView>
  </sheetViews>
  <sheetFormatPr defaultColWidth="9" defaultRowHeight="14.25" outlineLevelCol="1"/>
  <cols>
    <col min="1" max="1" width="72" style="1" customWidth="1"/>
    <col min="2" max="2" width="41.125" style="1" customWidth="1"/>
    <col min="3" max="3" width="16" style="1" customWidth="1"/>
    <col min="4" max="16384" width="9" style="1"/>
  </cols>
  <sheetData>
    <row r="1" spans="1:2">
      <c r="A1" s="37" t="s">
        <v>750</v>
      </c>
      <c r="B1" s="37"/>
    </row>
    <row r="2" ht="13.5" spans="1:2">
      <c r="A2" s="38" t="s">
        <v>751</v>
      </c>
      <c r="B2" s="38"/>
    </row>
    <row r="3" ht="13.5" spans="1:2">
      <c r="A3" s="38"/>
      <c r="B3" s="38"/>
    </row>
    <row r="4" spans="1:2">
      <c r="A4" s="39" t="s">
        <v>2</v>
      </c>
      <c r="B4" s="40" t="s">
        <v>3</v>
      </c>
    </row>
    <row r="5" spans="1:2">
      <c r="A5" s="41" t="s">
        <v>218</v>
      </c>
      <c r="B5" s="41" t="s">
        <v>221</v>
      </c>
    </row>
    <row r="6" s="36" customFormat="1" ht="20.1" customHeight="1" spans="1:2">
      <c r="A6" s="42" t="s">
        <v>752</v>
      </c>
      <c r="B6" s="43">
        <f>SUM(B7:B21)</f>
        <v>-14397.5</v>
      </c>
    </row>
    <row r="7" s="5" customFormat="1" ht="20.1" customHeight="1" spans="1:2">
      <c r="A7" s="44" t="s">
        <v>753</v>
      </c>
      <c r="B7" s="45">
        <v>-6054.4</v>
      </c>
    </row>
    <row r="8" s="5" customFormat="1" ht="20.1" customHeight="1" spans="1:2">
      <c r="A8" s="46" t="s">
        <v>754</v>
      </c>
      <c r="B8" s="45">
        <v>828</v>
      </c>
    </row>
    <row r="9" s="5" customFormat="1" ht="20.1" customHeight="1" spans="1:2">
      <c r="A9" s="46" t="s">
        <v>755</v>
      </c>
      <c r="B9" s="45">
        <v>-962.82</v>
      </c>
    </row>
    <row r="10" s="5" customFormat="1" ht="20.1" customHeight="1" spans="1:2">
      <c r="A10" s="46" t="s">
        <v>756</v>
      </c>
      <c r="B10" s="45">
        <v>1507.74</v>
      </c>
    </row>
    <row r="11" s="5" customFormat="1" ht="20.1" customHeight="1" spans="1:2">
      <c r="A11" s="46" t="s">
        <v>757</v>
      </c>
      <c r="B11" s="45">
        <v>-2149</v>
      </c>
    </row>
    <row r="12" s="5" customFormat="1" ht="20.1" customHeight="1" spans="1:2">
      <c r="A12" s="46" t="s">
        <v>758</v>
      </c>
      <c r="B12" s="45">
        <v>-1343</v>
      </c>
    </row>
    <row r="13" s="5" customFormat="1" ht="20.1" customHeight="1" spans="1:2">
      <c r="A13" s="44" t="s">
        <v>759</v>
      </c>
      <c r="B13" s="45">
        <v>-4708.23</v>
      </c>
    </row>
    <row r="14" s="5" customFormat="1" ht="20.1" customHeight="1" spans="1:2">
      <c r="A14" s="44" t="s">
        <v>760</v>
      </c>
      <c r="B14" s="45">
        <v>532</v>
      </c>
    </row>
    <row r="15" s="5" customFormat="1" ht="20.1" customHeight="1" spans="1:2">
      <c r="A15" s="44" t="s">
        <v>761</v>
      </c>
      <c r="B15" s="45">
        <v>-1069.45</v>
      </c>
    </row>
    <row r="16" s="5" customFormat="1" ht="20.1" customHeight="1" spans="1:2">
      <c r="A16" s="47" t="s">
        <v>762</v>
      </c>
      <c r="B16" s="45">
        <v>75.2</v>
      </c>
    </row>
    <row r="17" s="5" customFormat="1" ht="20.1" customHeight="1" spans="1:2">
      <c r="A17" s="47" t="s">
        <v>763</v>
      </c>
      <c r="B17" s="45">
        <v>-182.94</v>
      </c>
    </row>
    <row r="18" s="5" customFormat="1" ht="20.1" customHeight="1" spans="1:2">
      <c r="A18" s="44" t="s">
        <v>764</v>
      </c>
      <c r="B18" s="45">
        <v>-424.96</v>
      </c>
    </row>
    <row r="19" s="5" customFormat="1" ht="20.1" customHeight="1" spans="1:2">
      <c r="A19" s="44" t="s">
        <v>765</v>
      </c>
      <c r="B19" s="45">
        <v>-47.32</v>
      </c>
    </row>
    <row r="20" s="5" customFormat="1" ht="20.1" customHeight="1" spans="1:2">
      <c r="A20" s="44" t="s">
        <v>766</v>
      </c>
      <c r="B20" s="45">
        <v>-108.6</v>
      </c>
    </row>
    <row r="21" s="5" customFormat="1" ht="20.1" customHeight="1" spans="1:2">
      <c r="A21" s="44" t="s">
        <v>767</v>
      </c>
      <c r="B21" s="45">
        <v>-289.72</v>
      </c>
    </row>
    <row r="22" s="36" customFormat="1" ht="20.1" customHeight="1" spans="1:2">
      <c r="A22" s="42" t="s">
        <v>768</v>
      </c>
      <c r="B22" s="43">
        <f>SUM(B23:B30)</f>
        <v>9418.84</v>
      </c>
    </row>
    <row r="23" s="5" customFormat="1" ht="20.1" customHeight="1" spans="1:2">
      <c r="A23" s="44" t="s">
        <v>769</v>
      </c>
      <c r="B23" s="45">
        <v>248</v>
      </c>
    </row>
    <row r="24" s="5" customFormat="1" ht="20.1" customHeight="1" spans="1:2">
      <c r="A24" s="44" t="s">
        <v>770</v>
      </c>
      <c r="B24" s="45">
        <v>48.84</v>
      </c>
    </row>
    <row r="25" s="5" customFormat="1" ht="20.1" customHeight="1" spans="1:2">
      <c r="A25" s="44" t="s">
        <v>771</v>
      </c>
      <c r="B25" s="45">
        <v>2284</v>
      </c>
    </row>
    <row r="26" s="5" customFormat="1" ht="20.1" customHeight="1" spans="1:2">
      <c r="A26" s="44" t="s">
        <v>772</v>
      </c>
      <c r="B26" s="45">
        <v>5730</v>
      </c>
    </row>
    <row r="27" s="5" customFormat="1" ht="20.1" customHeight="1" spans="1:2">
      <c r="A27" s="44" t="s">
        <v>773</v>
      </c>
      <c r="B27" s="45">
        <v>279</v>
      </c>
    </row>
    <row r="28" s="5" customFormat="1" ht="20.1" customHeight="1" spans="1:2">
      <c r="A28" s="44" t="s">
        <v>774</v>
      </c>
      <c r="B28" s="45">
        <v>348</v>
      </c>
    </row>
    <row r="29" s="5" customFormat="1" ht="20.1" customHeight="1" spans="1:2">
      <c r="A29" s="44" t="s">
        <v>775</v>
      </c>
      <c r="B29" s="45">
        <v>456</v>
      </c>
    </row>
    <row r="30" s="5" customFormat="1" ht="20.1" customHeight="1" spans="1:2">
      <c r="A30" s="44" t="s">
        <v>776</v>
      </c>
      <c r="B30" s="45">
        <v>25</v>
      </c>
    </row>
    <row r="31" s="36" customFormat="1" ht="20.1" customHeight="1" spans="1:2">
      <c r="A31" s="42" t="s">
        <v>777</v>
      </c>
      <c r="B31" s="48">
        <f>SUM(B32:B33)</f>
        <v>34366</v>
      </c>
    </row>
    <row r="32" s="5" customFormat="1" ht="20.1" customHeight="1" spans="1:2">
      <c r="A32" s="44" t="s">
        <v>778</v>
      </c>
      <c r="B32" s="45">
        <v>1200</v>
      </c>
    </row>
    <row r="33" s="5" customFormat="1" ht="20.1" customHeight="1" spans="1:2">
      <c r="A33" s="44" t="s">
        <v>779</v>
      </c>
      <c r="B33" s="45">
        <v>33166</v>
      </c>
    </row>
  </sheetData>
  <mergeCells count="1">
    <mergeCell ref="A2:B3"/>
  </mergeCells>
  <printOptions horizontalCentered="1" verticalCentered="1"/>
  <pageMargins left="0.747916666666667" right="0.747916666666667" top="0.984027777777778" bottom="0.984027777777778" header="0.511805555555556" footer="0.511805555555556"/>
  <pageSetup paperSize="9"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3"/>
  <sheetViews>
    <sheetView workbookViewId="0">
      <selection activeCell="B38" sqref="B38"/>
    </sheetView>
  </sheetViews>
  <sheetFormatPr defaultColWidth="9" defaultRowHeight="14.25" customHeight="1"/>
  <cols>
    <col min="1" max="1" width="9" style="17"/>
    <col min="2" max="2" width="33.375" style="17"/>
    <col min="3" max="3" width="9.625" style="17" customWidth="1"/>
    <col min="4" max="4" width="11.5" style="17" customWidth="1"/>
    <col min="5" max="5" width="11.125" style="17" customWidth="1"/>
    <col min="6" max="7" width="9.5" style="17" customWidth="1"/>
    <col min="8" max="8" width="11.5" style="17" customWidth="1"/>
    <col min="9" max="11" width="9.5" style="17" customWidth="1"/>
    <col min="12" max="12" width="11.375" style="17" customWidth="1"/>
    <col min="13" max="13" width="11" style="17" customWidth="1"/>
    <col min="14" max="14" width="11.5" style="17" customWidth="1"/>
    <col min="15" max="18" width="9.5" style="17" customWidth="1"/>
    <col min="19" max="16384" width="9" style="17"/>
  </cols>
  <sheetData>
    <row r="1" ht="15.75" customHeight="1" spans="1:1">
      <c r="A1" s="18" t="s">
        <v>780</v>
      </c>
    </row>
    <row r="2" ht="21.75" customHeight="1" spans="1:18">
      <c r="A2" s="19" t="s">
        <v>781</v>
      </c>
      <c r="B2" s="19"/>
      <c r="C2" s="19"/>
      <c r="D2" s="19"/>
      <c r="E2" s="19"/>
      <c r="F2" s="19"/>
      <c r="G2" s="19"/>
      <c r="H2" s="19"/>
      <c r="I2" s="19"/>
      <c r="J2" s="19"/>
      <c r="K2" s="19"/>
      <c r="L2" s="19"/>
      <c r="M2" s="19"/>
      <c r="N2" s="19"/>
      <c r="O2" s="19"/>
      <c r="P2" s="19"/>
      <c r="Q2" s="19"/>
      <c r="R2" s="19"/>
    </row>
    <row r="3" ht="19.5" customHeight="1" spans="1:18">
      <c r="A3" s="20" t="s">
        <v>2</v>
      </c>
      <c r="B3" s="20"/>
      <c r="C3" s="20"/>
      <c r="D3" s="21"/>
      <c r="E3" s="21"/>
      <c r="F3" s="21"/>
      <c r="G3" s="21"/>
      <c r="H3" s="21"/>
      <c r="I3" s="21"/>
      <c r="J3" s="20"/>
      <c r="K3" s="20"/>
      <c r="L3" s="20"/>
      <c r="M3" s="20"/>
      <c r="N3" s="20"/>
      <c r="O3" s="20"/>
      <c r="P3" s="20"/>
      <c r="Q3" s="20"/>
      <c r="R3" s="34" t="s">
        <v>245</v>
      </c>
    </row>
    <row r="4" ht="22.5" customHeight="1" spans="1:18">
      <c r="A4" s="22" t="s">
        <v>218</v>
      </c>
      <c r="B4" s="22"/>
      <c r="C4" s="22" t="s">
        <v>327</v>
      </c>
      <c r="D4" s="22">
        <v>501</v>
      </c>
      <c r="E4" s="22">
        <v>502</v>
      </c>
      <c r="F4" s="22">
        <v>503</v>
      </c>
      <c r="G4" s="22">
        <v>504</v>
      </c>
      <c r="H4" s="22">
        <v>505</v>
      </c>
      <c r="I4" s="22">
        <v>506</v>
      </c>
      <c r="J4" s="22">
        <v>507</v>
      </c>
      <c r="K4" s="22">
        <v>508</v>
      </c>
      <c r="L4" s="22">
        <v>509</v>
      </c>
      <c r="M4" s="22">
        <v>510</v>
      </c>
      <c r="N4" s="22">
        <v>511</v>
      </c>
      <c r="O4" s="22">
        <v>512</v>
      </c>
      <c r="P4" s="22">
        <v>513</v>
      </c>
      <c r="Q4" s="22">
        <v>514</v>
      </c>
      <c r="R4" s="22">
        <v>599</v>
      </c>
    </row>
    <row r="5" ht="69" customHeight="1" spans="1:18">
      <c r="A5" s="22" t="s">
        <v>782</v>
      </c>
      <c r="B5" s="22" t="s">
        <v>783</v>
      </c>
      <c r="C5" s="22"/>
      <c r="D5" s="23" t="s">
        <v>784</v>
      </c>
      <c r="E5" s="23" t="s">
        <v>785</v>
      </c>
      <c r="F5" s="23" t="s">
        <v>786</v>
      </c>
      <c r="G5" s="23" t="s">
        <v>787</v>
      </c>
      <c r="H5" s="23" t="s">
        <v>788</v>
      </c>
      <c r="I5" s="23" t="s">
        <v>789</v>
      </c>
      <c r="J5" s="23" t="s">
        <v>790</v>
      </c>
      <c r="K5" s="23" t="s">
        <v>791</v>
      </c>
      <c r="L5" s="23" t="s">
        <v>792</v>
      </c>
      <c r="M5" s="23" t="s">
        <v>793</v>
      </c>
      <c r="N5" s="23" t="s">
        <v>794</v>
      </c>
      <c r="O5" s="23" t="s">
        <v>795</v>
      </c>
      <c r="P5" s="23" t="s">
        <v>796</v>
      </c>
      <c r="Q5" s="23" t="s">
        <v>797</v>
      </c>
      <c r="R5" s="23" t="s">
        <v>798</v>
      </c>
    </row>
    <row r="6" ht="28.5" customHeight="1" spans="1:18">
      <c r="A6" s="24" t="s">
        <v>11</v>
      </c>
      <c r="B6" s="24">
        <v>1</v>
      </c>
      <c r="C6" s="25" t="s">
        <v>799</v>
      </c>
      <c r="D6" s="26">
        <v>3</v>
      </c>
      <c r="E6" s="26">
        <v>4</v>
      </c>
      <c r="F6" s="26">
        <v>5</v>
      </c>
      <c r="G6" s="26">
        <v>6</v>
      </c>
      <c r="H6" s="26">
        <v>7</v>
      </c>
      <c r="I6" s="26">
        <v>8</v>
      </c>
      <c r="J6" s="26">
        <v>9</v>
      </c>
      <c r="K6" s="26">
        <v>10</v>
      </c>
      <c r="L6" s="26">
        <v>11</v>
      </c>
      <c r="M6" s="26">
        <v>12</v>
      </c>
      <c r="N6" s="24">
        <v>13</v>
      </c>
      <c r="O6" s="24">
        <v>14</v>
      </c>
      <c r="P6" s="24">
        <v>15</v>
      </c>
      <c r="Q6" s="24">
        <v>16</v>
      </c>
      <c r="R6" s="24">
        <v>17</v>
      </c>
    </row>
    <row r="7" ht="19.5" customHeight="1" spans="1:18">
      <c r="A7" s="27">
        <v>201</v>
      </c>
      <c r="B7" s="28" t="s">
        <v>598</v>
      </c>
      <c r="C7" s="29">
        <f t="shared" ref="C7:C32" si="0">SUM(D7:R7)</f>
        <v>25514.889675011</v>
      </c>
      <c r="D7" s="30">
        <f>10762.562514078+126.74882</f>
        <v>10889.311334078</v>
      </c>
      <c r="E7" s="30">
        <f>6335.87945193301+635.6488305</f>
        <v>6971.52828243301</v>
      </c>
      <c r="F7" s="30">
        <f>59.92721+4.25</f>
        <v>64.17721</v>
      </c>
      <c r="G7" s="30"/>
      <c r="H7" s="30">
        <v>4785.97244850001</v>
      </c>
      <c r="I7" s="30"/>
      <c r="J7" s="30"/>
      <c r="K7" s="30"/>
      <c r="L7" s="30">
        <v>2803.9004</v>
      </c>
      <c r="M7" s="30"/>
      <c r="N7" s="30"/>
      <c r="O7" s="30"/>
      <c r="P7" s="30"/>
      <c r="Q7" s="30"/>
      <c r="R7" s="31"/>
    </row>
    <row r="8" ht="19.5" customHeight="1" spans="1:18">
      <c r="A8" s="27">
        <v>202</v>
      </c>
      <c r="B8" s="28" t="s">
        <v>800</v>
      </c>
      <c r="C8" s="29">
        <f t="shared" si="0"/>
        <v>0</v>
      </c>
      <c r="D8" s="30"/>
      <c r="E8" s="30"/>
      <c r="F8" s="30"/>
      <c r="G8" s="30"/>
      <c r="H8" s="30"/>
      <c r="I8" s="30"/>
      <c r="J8" s="30"/>
      <c r="K8" s="30"/>
      <c r="L8" s="30"/>
      <c r="M8" s="30"/>
      <c r="N8" s="30"/>
      <c r="O8" s="30"/>
      <c r="P8" s="30"/>
      <c r="Q8" s="30"/>
      <c r="R8" s="35"/>
    </row>
    <row r="9" ht="19.5" customHeight="1" spans="1:18">
      <c r="A9" s="27">
        <v>203</v>
      </c>
      <c r="B9" s="28" t="s">
        <v>616</v>
      </c>
      <c r="C9" s="29">
        <f t="shared" si="0"/>
        <v>0.008568</v>
      </c>
      <c r="D9" s="30"/>
      <c r="E9" s="30"/>
      <c r="F9" s="30"/>
      <c r="G9" s="30"/>
      <c r="H9" s="30"/>
      <c r="I9" s="30"/>
      <c r="J9" s="30"/>
      <c r="K9" s="30"/>
      <c r="L9" s="30"/>
      <c r="M9" s="30"/>
      <c r="N9" s="30"/>
      <c r="O9" s="30"/>
      <c r="P9" s="30"/>
      <c r="Q9" s="30"/>
      <c r="R9" s="30">
        <v>0.008568</v>
      </c>
    </row>
    <row r="10" ht="19.5" customHeight="1" spans="1:18">
      <c r="A10" s="27">
        <v>204</v>
      </c>
      <c r="B10" s="28" t="s">
        <v>619</v>
      </c>
      <c r="C10" s="29">
        <f t="shared" si="0"/>
        <v>6424.679303</v>
      </c>
      <c r="D10" s="30">
        <v>5878.404868</v>
      </c>
      <c r="E10" s="30">
        <f>171.132223+43.38</f>
        <v>214.512223</v>
      </c>
      <c r="F10" s="30">
        <v>8.5</v>
      </c>
      <c r="G10" s="30"/>
      <c r="H10" s="30">
        <v>160.822212</v>
      </c>
      <c r="I10" s="30"/>
      <c r="J10" s="30"/>
      <c r="K10" s="30"/>
      <c r="L10" s="30">
        <v>4.44</v>
      </c>
      <c r="M10" s="30"/>
      <c r="N10" s="30"/>
      <c r="O10" s="30"/>
      <c r="P10" s="30">
        <v>158</v>
      </c>
      <c r="Q10" s="30"/>
      <c r="R10" s="30"/>
    </row>
    <row r="11" ht="19.5" customHeight="1" spans="1:18">
      <c r="A11" s="27">
        <v>205</v>
      </c>
      <c r="B11" s="28" t="s">
        <v>623</v>
      </c>
      <c r="C11" s="29">
        <f t="shared" si="0"/>
        <v>69735.4549902059</v>
      </c>
      <c r="D11" s="30">
        <f>211.483198+16.896</f>
        <v>228.379198</v>
      </c>
      <c r="E11" s="30">
        <f>650.5038355+14.82</f>
        <v>665.3238355</v>
      </c>
      <c r="F11" s="30"/>
      <c r="G11" s="30"/>
      <c r="H11" s="30">
        <v>68453.1528567059</v>
      </c>
      <c r="I11" s="30"/>
      <c r="J11" s="30"/>
      <c r="K11" s="30"/>
      <c r="L11" s="30">
        <v>388.5991</v>
      </c>
      <c r="M11" s="30"/>
      <c r="N11" s="30"/>
      <c r="O11" s="30"/>
      <c r="P11" s="30"/>
      <c r="Q11" s="30"/>
      <c r="R11" s="31"/>
    </row>
    <row r="12" ht="19.5" customHeight="1" spans="1:18">
      <c r="A12" s="27">
        <v>206</v>
      </c>
      <c r="B12" s="28" t="s">
        <v>636</v>
      </c>
      <c r="C12" s="29">
        <f t="shared" si="0"/>
        <v>266.664895</v>
      </c>
      <c r="D12" s="30">
        <f>91.53378+2.496</f>
        <v>94.02978</v>
      </c>
      <c r="E12" s="30">
        <v>19.450795</v>
      </c>
      <c r="F12" s="30"/>
      <c r="G12" s="30"/>
      <c r="H12" s="30">
        <v>151.41672</v>
      </c>
      <c r="I12" s="30"/>
      <c r="J12" s="30"/>
      <c r="K12" s="30"/>
      <c r="L12" s="30">
        <v>1.7676</v>
      </c>
      <c r="M12" s="30"/>
      <c r="N12" s="30"/>
      <c r="O12" s="30"/>
      <c r="P12" s="30"/>
      <c r="Q12" s="30"/>
      <c r="R12" s="31"/>
    </row>
    <row r="13" ht="19.5" customHeight="1" spans="1:18">
      <c r="A13" s="27">
        <v>207</v>
      </c>
      <c r="B13" s="28" t="s">
        <v>638</v>
      </c>
      <c r="C13" s="29">
        <f t="shared" si="0"/>
        <v>2016.29267435</v>
      </c>
      <c r="D13" s="30">
        <f>2.88+168.395544</f>
        <v>171.275544</v>
      </c>
      <c r="E13" s="30">
        <v>79.84148035</v>
      </c>
      <c r="F13" s="30"/>
      <c r="G13" s="30"/>
      <c r="H13" s="30">
        <f>3.072+1759.13605</f>
        <v>1762.20805</v>
      </c>
      <c r="I13" s="30"/>
      <c r="J13" s="30"/>
      <c r="K13" s="30"/>
      <c r="L13" s="30">
        <v>2.9676</v>
      </c>
      <c r="M13" s="30"/>
      <c r="N13" s="30"/>
      <c r="O13" s="30"/>
      <c r="P13" s="30"/>
      <c r="Q13" s="30"/>
      <c r="R13" s="31"/>
    </row>
    <row r="14" ht="19.5" customHeight="1" spans="1:18">
      <c r="A14" s="27">
        <v>208</v>
      </c>
      <c r="B14" s="28" t="s">
        <v>641</v>
      </c>
      <c r="C14" s="29">
        <f t="shared" si="0"/>
        <v>82465.85130144</v>
      </c>
      <c r="D14" s="30">
        <f>30.6144+2716.802933</f>
        <v>2747.417333</v>
      </c>
      <c r="E14" s="30">
        <f>53.52+207.49994894</f>
        <v>261.01994894</v>
      </c>
      <c r="F14" s="30">
        <v>4.675</v>
      </c>
      <c r="G14" s="30"/>
      <c r="H14" s="30">
        <v>13861.4196635</v>
      </c>
      <c r="I14" s="30"/>
      <c r="J14" s="30"/>
      <c r="K14" s="30"/>
      <c r="L14" s="30">
        <v>23952.519356</v>
      </c>
      <c r="M14" s="30">
        <f>17600+2385.84</f>
        <v>19985.84</v>
      </c>
      <c r="N14" s="30"/>
      <c r="O14" s="30"/>
      <c r="P14" s="30">
        <v>21652.96</v>
      </c>
      <c r="Q14" s="30"/>
      <c r="R14" s="31"/>
    </row>
    <row r="15" ht="19.5" customHeight="1" spans="1:18">
      <c r="A15" s="27">
        <v>210</v>
      </c>
      <c r="B15" s="28" t="s">
        <v>670</v>
      </c>
      <c r="C15" s="29">
        <f t="shared" si="0"/>
        <v>27544.8122587</v>
      </c>
      <c r="D15" s="30">
        <v>1666.951259</v>
      </c>
      <c r="E15" s="30">
        <f>24.66+4048.7754892</f>
        <v>4073.4354892</v>
      </c>
      <c r="F15" s="30">
        <v>703.578</v>
      </c>
      <c r="G15" s="30"/>
      <c r="H15" s="30">
        <v>11872.2357105</v>
      </c>
      <c r="I15" s="30"/>
      <c r="J15" s="30"/>
      <c r="K15" s="30"/>
      <c r="L15" s="30">
        <v>2492.2218</v>
      </c>
      <c r="M15" s="30"/>
      <c r="N15" s="30"/>
      <c r="O15" s="30"/>
      <c r="P15" s="30">
        <v>6736.39</v>
      </c>
      <c r="Q15" s="30"/>
      <c r="R15" s="31"/>
    </row>
    <row r="16" ht="19.5" customHeight="1" spans="1:18">
      <c r="A16" s="27">
        <v>211</v>
      </c>
      <c r="B16" s="28" t="s">
        <v>690</v>
      </c>
      <c r="C16" s="29">
        <f t="shared" si="0"/>
        <v>1841.35</v>
      </c>
      <c r="D16" s="30"/>
      <c r="E16" s="30">
        <v>706</v>
      </c>
      <c r="F16" s="30"/>
      <c r="G16" s="30"/>
      <c r="H16" s="30">
        <v>557</v>
      </c>
      <c r="I16" s="30"/>
      <c r="J16" s="30"/>
      <c r="K16" s="30"/>
      <c r="L16" s="30"/>
      <c r="M16" s="30"/>
      <c r="N16" s="30"/>
      <c r="O16" s="30"/>
      <c r="P16" s="30">
        <v>578.35</v>
      </c>
      <c r="Q16" s="30"/>
      <c r="R16" s="31"/>
    </row>
    <row r="17" ht="19.5" customHeight="1" spans="1:18">
      <c r="A17" s="27">
        <v>212</v>
      </c>
      <c r="B17" s="28" t="s">
        <v>695</v>
      </c>
      <c r="C17" s="29">
        <f t="shared" si="0"/>
        <v>16758.62919335</v>
      </c>
      <c r="D17" s="30">
        <f>22.016+2120.239497</f>
        <v>2142.255497</v>
      </c>
      <c r="E17" s="30">
        <f>133.9429+875.04379935</f>
        <v>1008.98669935</v>
      </c>
      <c r="F17" s="30">
        <v>5.95</v>
      </c>
      <c r="G17" s="30"/>
      <c r="H17" s="30">
        <v>13591.007797</v>
      </c>
      <c r="I17" s="30"/>
      <c r="J17" s="30"/>
      <c r="K17" s="30"/>
      <c r="L17" s="30">
        <v>10.4292</v>
      </c>
      <c r="M17" s="30"/>
      <c r="N17" s="30"/>
      <c r="O17" s="30"/>
      <c r="P17" s="30"/>
      <c r="Q17" s="30"/>
      <c r="R17" s="31"/>
    </row>
    <row r="18" ht="19.5" customHeight="1" spans="1:18">
      <c r="A18" s="27">
        <v>213</v>
      </c>
      <c r="B18" s="28" t="s">
        <v>701</v>
      </c>
      <c r="C18" s="29">
        <f t="shared" si="0"/>
        <v>23400.171452143</v>
      </c>
      <c r="D18" s="30">
        <f>1.344+2089.478755</f>
        <v>2090.822755</v>
      </c>
      <c r="E18" s="30">
        <f>23.920729+1216.17866865</f>
        <v>1240.09939765</v>
      </c>
      <c r="F18" s="30">
        <v>11.9</v>
      </c>
      <c r="G18" s="30"/>
      <c r="H18" s="30">
        <v>8799.80149949299</v>
      </c>
      <c r="I18" s="30">
        <v>0.425</v>
      </c>
      <c r="J18" s="30"/>
      <c r="K18" s="30"/>
      <c r="L18" s="30">
        <v>55.4328</v>
      </c>
      <c r="M18" s="30"/>
      <c r="N18" s="30"/>
      <c r="O18" s="30"/>
      <c r="P18" s="30">
        <v>11201.69</v>
      </c>
      <c r="Q18" s="30"/>
      <c r="R18" s="31"/>
    </row>
    <row r="19" ht="19.5" customHeight="1" spans="1:18">
      <c r="A19" s="27">
        <v>214</v>
      </c>
      <c r="B19" s="28" t="s">
        <v>733</v>
      </c>
      <c r="C19" s="29">
        <f t="shared" si="0"/>
        <v>881.4805535</v>
      </c>
      <c r="D19" s="30">
        <v>109.648564</v>
      </c>
      <c r="E19" s="30">
        <v>137.6009575</v>
      </c>
      <c r="F19" s="30"/>
      <c r="G19" s="30"/>
      <c r="H19" s="30">
        <v>630.705432</v>
      </c>
      <c r="I19" s="30"/>
      <c r="J19" s="30"/>
      <c r="K19" s="30"/>
      <c r="L19" s="30">
        <v>3.5256</v>
      </c>
      <c r="M19" s="30"/>
      <c r="N19" s="30"/>
      <c r="O19" s="30"/>
      <c r="P19" s="30"/>
      <c r="Q19" s="30"/>
      <c r="R19" s="31"/>
    </row>
    <row r="20" ht="19.5" customHeight="1" spans="1:18">
      <c r="A20" s="27">
        <v>215</v>
      </c>
      <c r="B20" s="28" t="s">
        <v>734</v>
      </c>
      <c r="C20" s="29">
        <f t="shared" si="0"/>
        <v>1164.545878</v>
      </c>
      <c r="D20" s="30">
        <f>130.506843+188.16</f>
        <v>318.666843</v>
      </c>
      <c r="E20" s="30">
        <f>10.86+113.115415</f>
        <v>123.975415</v>
      </c>
      <c r="F20" s="30"/>
      <c r="G20" s="30"/>
      <c r="H20" s="30">
        <v>716.14242</v>
      </c>
      <c r="I20" s="30"/>
      <c r="J20" s="30"/>
      <c r="K20" s="30"/>
      <c r="L20" s="30">
        <v>5.7612</v>
      </c>
      <c r="M20" s="30"/>
      <c r="N20" s="30"/>
      <c r="O20" s="30"/>
      <c r="P20" s="30"/>
      <c r="Q20" s="30"/>
      <c r="R20" s="31"/>
    </row>
    <row r="21" ht="19.5" customHeight="1" spans="1:18">
      <c r="A21" s="27">
        <v>216</v>
      </c>
      <c r="B21" s="28" t="s">
        <v>735</v>
      </c>
      <c r="C21" s="29">
        <f t="shared" si="0"/>
        <v>135.6626615</v>
      </c>
      <c r="D21" s="30">
        <v>103.986744</v>
      </c>
      <c r="E21" s="30">
        <v>22.4755175</v>
      </c>
      <c r="F21" s="30"/>
      <c r="G21" s="30"/>
      <c r="H21" s="30">
        <v>5.4252</v>
      </c>
      <c r="I21" s="30"/>
      <c r="J21" s="30"/>
      <c r="K21" s="30"/>
      <c r="L21" s="30">
        <v>3.7752</v>
      </c>
      <c r="M21" s="30"/>
      <c r="N21" s="30"/>
      <c r="O21" s="30"/>
      <c r="P21" s="30"/>
      <c r="Q21" s="30"/>
      <c r="R21" s="31"/>
    </row>
    <row r="22" ht="19.5" customHeight="1" spans="1:18">
      <c r="A22" s="27">
        <v>217</v>
      </c>
      <c r="B22" s="27" t="s">
        <v>801</v>
      </c>
      <c r="C22" s="29">
        <f t="shared" si="0"/>
        <v>0</v>
      </c>
      <c r="D22" s="30"/>
      <c r="E22" s="30"/>
      <c r="F22" s="30"/>
      <c r="G22" s="30"/>
      <c r="H22" s="30"/>
      <c r="I22" s="30"/>
      <c r="J22" s="30"/>
      <c r="K22" s="30"/>
      <c r="L22" s="30"/>
      <c r="M22" s="30"/>
      <c r="N22" s="30"/>
      <c r="O22" s="30"/>
      <c r="P22" s="30"/>
      <c r="Q22" s="30"/>
      <c r="R22" s="31"/>
    </row>
    <row r="23" ht="19.5" customHeight="1" spans="1:18">
      <c r="A23" s="27">
        <v>219</v>
      </c>
      <c r="B23" s="28" t="s">
        <v>802</v>
      </c>
      <c r="C23" s="29">
        <f t="shared" si="0"/>
        <v>0</v>
      </c>
      <c r="D23" s="30"/>
      <c r="E23" s="30"/>
      <c r="F23" s="30"/>
      <c r="G23" s="30"/>
      <c r="H23" s="30"/>
      <c r="I23" s="30"/>
      <c r="J23" s="30"/>
      <c r="K23" s="30"/>
      <c r="L23" s="30"/>
      <c r="M23" s="30"/>
      <c r="N23" s="30"/>
      <c r="O23" s="30"/>
      <c r="P23" s="30"/>
      <c r="Q23" s="30"/>
      <c r="R23" s="31"/>
    </row>
    <row r="24" ht="19.5" customHeight="1" spans="1:18">
      <c r="A24" s="27">
        <v>220</v>
      </c>
      <c r="B24" s="28" t="s">
        <v>736</v>
      </c>
      <c r="C24" s="29">
        <f t="shared" si="0"/>
        <v>1612.2436109</v>
      </c>
      <c r="D24" s="30">
        <v>113.219198</v>
      </c>
      <c r="E24" s="30">
        <v>178.8103809</v>
      </c>
      <c r="F24" s="30"/>
      <c r="G24" s="30"/>
      <c r="H24" s="30">
        <v>1314.756432</v>
      </c>
      <c r="I24" s="30"/>
      <c r="J24" s="30"/>
      <c r="K24" s="30"/>
      <c r="L24" s="30">
        <v>5.4576</v>
      </c>
      <c r="M24" s="30"/>
      <c r="N24" s="30"/>
      <c r="O24" s="30"/>
      <c r="P24" s="30"/>
      <c r="Q24" s="30"/>
      <c r="R24" s="31"/>
    </row>
    <row r="25" ht="19.5" customHeight="1" spans="1:18">
      <c r="A25" s="27">
        <v>221</v>
      </c>
      <c r="B25" s="28" t="s">
        <v>738</v>
      </c>
      <c r="C25" s="29">
        <f t="shared" si="0"/>
        <v>16012.33602</v>
      </c>
      <c r="D25" s="30">
        <v>2062.02338</v>
      </c>
      <c r="E25" s="30"/>
      <c r="F25" s="30"/>
      <c r="G25" s="30"/>
      <c r="H25" s="30">
        <v>12890.31264</v>
      </c>
      <c r="I25" s="30"/>
      <c r="J25" s="30"/>
      <c r="K25" s="30"/>
      <c r="L25" s="30"/>
      <c r="M25" s="30"/>
      <c r="N25" s="30"/>
      <c r="O25" s="30"/>
      <c r="P25" s="30">
        <v>1060</v>
      </c>
      <c r="Q25" s="30"/>
      <c r="R25" s="31"/>
    </row>
    <row r="26" ht="19.5" customHeight="1" spans="1:18">
      <c r="A26" s="27">
        <v>222</v>
      </c>
      <c r="B26" s="28" t="s">
        <v>803</v>
      </c>
      <c r="C26" s="29">
        <f t="shared" si="0"/>
        <v>0</v>
      </c>
      <c r="D26" s="30"/>
      <c r="E26" s="30"/>
      <c r="F26" s="30"/>
      <c r="G26" s="30"/>
      <c r="H26" s="30"/>
      <c r="I26" s="30"/>
      <c r="J26" s="30"/>
      <c r="K26" s="30"/>
      <c r="L26" s="30"/>
      <c r="M26" s="30"/>
      <c r="N26" s="30"/>
      <c r="O26" s="30"/>
      <c r="P26" s="30"/>
      <c r="Q26" s="30"/>
      <c r="R26" s="31"/>
    </row>
    <row r="27" ht="19.5" customHeight="1" spans="1:18">
      <c r="A27" s="27">
        <v>224</v>
      </c>
      <c r="B27" s="28" t="s">
        <v>741</v>
      </c>
      <c r="C27" s="29">
        <f t="shared" si="0"/>
        <v>1905.4116019</v>
      </c>
      <c r="D27" s="30">
        <f>9.024+91.187804</f>
        <v>100.211804</v>
      </c>
      <c r="E27" s="30">
        <f>51.3322799+11.46</f>
        <v>62.7922799</v>
      </c>
      <c r="F27" s="30">
        <v>1.275</v>
      </c>
      <c r="G27" s="30"/>
      <c r="H27" s="30">
        <v>1741.132518</v>
      </c>
      <c r="I27" s="30"/>
      <c r="J27" s="30"/>
      <c r="K27" s="30"/>
      <c r="L27" s="30"/>
      <c r="M27" s="30"/>
      <c r="N27" s="30"/>
      <c r="O27" s="30"/>
      <c r="P27" s="30"/>
      <c r="Q27" s="30"/>
      <c r="R27" s="31"/>
    </row>
    <row r="28" ht="19.5" customHeight="1" spans="1:18">
      <c r="A28" s="27">
        <v>227</v>
      </c>
      <c r="B28" s="27" t="s">
        <v>744</v>
      </c>
      <c r="C28" s="29">
        <f t="shared" si="0"/>
        <v>3600</v>
      </c>
      <c r="D28" s="30"/>
      <c r="E28" s="30"/>
      <c r="F28" s="30"/>
      <c r="G28" s="30"/>
      <c r="H28" s="30"/>
      <c r="I28" s="30"/>
      <c r="J28" s="30"/>
      <c r="K28" s="30"/>
      <c r="L28" s="30"/>
      <c r="M28" s="30"/>
      <c r="N28" s="30"/>
      <c r="O28" s="30"/>
      <c r="P28" s="30"/>
      <c r="Q28" s="30">
        <v>3600</v>
      </c>
      <c r="R28" s="31"/>
    </row>
    <row r="29" ht="19.5" customHeight="1" spans="1:18">
      <c r="A29" s="27">
        <v>229</v>
      </c>
      <c r="B29" s="28" t="s">
        <v>798</v>
      </c>
      <c r="C29" s="29">
        <f t="shared" si="0"/>
        <v>40886</v>
      </c>
      <c r="D29" s="30"/>
      <c r="E29" s="30"/>
      <c r="F29" s="30"/>
      <c r="G29" s="30"/>
      <c r="H29" s="30"/>
      <c r="I29" s="30"/>
      <c r="J29" s="30"/>
      <c r="K29" s="30"/>
      <c r="L29" s="30"/>
      <c r="M29" s="30"/>
      <c r="N29" s="30"/>
      <c r="O29" s="30"/>
      <c r="P29" s="30"/>
      <c r="Q29" s="30">
        <v>40886</v>
      </c>
      <c r="R29" s="31"/>
    </row>
    <row r="30" ht="19.5" customHeight="1" spans="1:18">
      <c r="A30" s="27">
        <v>230</v>
      </c>
      <c r="B30" s="28" t="s">
        <v>796</v>
      </c>
      <c r="C30" s="29">
        <f t="shared" si="0"/>
        <v>0</v>
      </c>
      <c r="D30" s="30"/>
      <c r="E30" s="30"/>
      <c r="F30" s="30"/>
      <c r="G30" s="30"/>
      <c r="H30" s="30"/>
      <c r="I30" s="30"/>
      <c r="J30" s="30"/>
      <c r="K30" s="30"/>
      <c r="L30" s="30"/>
      <c r="M30" s="30"/>
      <c r="N30" s="30"/>
      <c r="O30" s="30"/>
      <c r="P30" s="30"/>
      <c r="Q30" s="30"/>
      <c r="R30" s="31"/>
    </row>
    <row r="31" ht="19.5" customHeight="1" spans="1:18">
      <c r="A31" s="27">
        <v>232</v>
      </c>
      <c r="B31" s="28" t="s">
        <v>747</v>
      </c>
      <c r="C31" s="29">
        <f t="shared" si="0"/>
        <v>23297.82</v>
      </c>
      <c r="D31" s="30"/>
      <c r="E31" s="30"/>
      <c r="F31" s="30"/>
      <c r="G31" s="30"/>
      <c r="H31" s="30"/>
      <c r="I31" s="30"/>
      <c r="J31" s="30"/>
      <c r="K31" s="30"/>
      <c r="L31" s="30"/>
      <c r="M31" s="30"/>
      <c r="N31" s="30">
        <v>23297.82</v>
      </c>
      <c r="O31" s="30"/>
      <c r="P31" s="30"/>
      <c r="Q31" s="30"/>
      <c r="R31" s="31"/>
    </row>
    <row r="32" ht="19.5" customHeight="1" spans="1:18">
      <c r="A32" s="27">
        <v>233</v>
      </c>
      <c r="B32" s="28" t="s">
        <v>804</v>
      </c>
      <c r="C32" s="29">
        <f t="shared" si="0"/>
        <v>0</v>
      </c>
      <c r="D32" s="31"/>
      <c r="E32" s="31"/>
      <c r="F32" s="31"/>
      <c r="G32" s="31"/>
      <c r="H32" s="31"/>
      <c r="I32" s="31"/>
      <c r="J32" s="31"/>
      <c r="K32" s="31"/>
      <c r="L32" s="31"/>
      <c r="M32" s="31"/>
      <c r="N32" s="31"/>
      <c r="O32" s="31"/>
      <c r="P32" s="31"/>
      <c r="Q32" s="31"/>
      <c r="R32" s="31"/>
    </row>
    <row r="33" ht="19.5" customHeight="1" spans="1:18">
      <c r="A33" s="32" t="s">
        <v>241</v>
      </c>
      <c r="B33" s="32"/>
      <c r="C33" s="33">
        <f t="shared" ref="C33:R33" si="1">SUM(C7:C32)</f>
        <v>345464.304637</v>
      </c>
      <c r="D33" s="33">
        <f t="shared" si="1"/>
        <v>28716.604101078</v>
      </c>
      <c r="E33" s="33">
        <f t="shared" si="1"/>
        <v>15765.852702223</v>
      </c>
      <c r="F33" s="33">
        <f t="shared" si="1"/>
        <v>800.05521</v>
      </c>
      <c r="G33" s="33">
        <f t="shared" si="1"/>
        <v>0</v>
      </c>
      <c r="H33" s="33">
        <f t="shared" si="1"/>
        <v>141293.511599699</v>
      </c>
      <c r="I33" s="33">
        <f t="shared" si="1"/>
        <v>0.425</v>
      </c>
      <c r="J33" s="33">
        <f t="shared" si="1"/>
        <v>0</v>
      </c>
      <c r="K33" s="33">
        <f t="shared" si="1"/>
        <v>0</v>
      </c>
      <c r="L33" s="33">
        <f t="shared" si="1"/>
        <v>29730.797456</v>
      </c>
      <c r="M33" s="33">
        <f t="shared" si="1"/>
        <v>19985.84</v>
      </c>
      <c r="N33" s="33">
        <f t="shared" si="1"/>
        <v>23297.82</v>
      </c>
      <c r="O33" s="33">
        <f t="shared" si="1"/>
        <v>0</v>
      </c>
      <c r="P33" s="33">
        <f t="shared" si="1"/>
        <v>41387.39</v>
      </c>
      <c r="Q33" s="33">
        <f t="shared" si="1"/>
        <v>44486</v>
      </c>
      <c r="R33" s="33">
        <f t="shared" si="1"/>
        <v>0.008568</v>
      </c>
    </row>
  </sheetData>
  <autoFilter ref="A6:R33">
    <extLst/>
  </autoFilter>
  <mergeCells count="4">
    <mergeCell ref="A2:R2"/>
    <mergeCell ref="A4:B4"/>
    <mergeCell ref="A33:B33"/>
    <mergeCell ref="C4:C5"/>
  </mergeCells>
  <printOptions horizontalCentered="1" verticalCentered="1"/>
  <pageMargins left="0.751388888888889" right="0.751388888888889" top="1" bottom="1" header="0.5" footer="0.5"/>
  <pageSetup paperSize="9" scale="63"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zoomScale="115" zoomScaleNormal="115" workbookViewId="0">
      <selection activeCell="F20" sqref="F20"/>
    </sheetView>
  </sheetViews>
  <sheetFormatPr defaultColWidth="9" defaultRowHeight="14.25" outlineLevelRow="7" outlineLevelCol="5"/>
  <cols>
    <col min="1" max="1" width="19.25" style="1" customWidth="1"/>
    <col min="2" max="3" width="27.5" style="1" customWidth="1"/>
    <col min="4" max="4" width="10.375" style="1"/>
    <col min="5" max="5" width="16.75" style="1" customWidth="1"/>
    <col min="6" max="6" width="27.5" style="1" customWidth="1"/>
    <col min="7" max="16382" width="9" style="1"/>
  </cols>
  <sheetData>
    <row r="1" s="1" customFormat="1" spans="1:1">
      <c r="A1" s="1" t="s">
        <v>805</v>
      </c>
    </row>
    <row r="2" s="1" customFormat="1" ht="25.5" spans="1:6">
      <c r="A2" s="2" t="s">
        <v>806</v>
      </c>
      <c r="B2" s="2"/>
      <c r="C2" s="2"/>
      <c r="D2" s="2"/>
      <c r="E2" s="2"/>
      <c r="F2" s="2"/>
    </row>
    <row r="3" s="1" customFormat="1" ht="27" customHeight="1" spans="1:6">
      <c r="A3" s="3" t="s">
        <v>2</v>
      </c>
      <c r="B3" s="3"/>
      <c r="C3" s="4"/>
      <c r="D3" s="5"/>
      <c r="E3" s="6"/>
      <c r="F3" s="5" t="s">
        <v>3</v>
      </c>
    </row>
    <row r="4" s="1" customFormat="1" ht="21" customHeight="1" spans="1:6">
      <c r="A4" s="7" t="s">
        <v>807</v>
      </c>
      <c r="B4" s="8"/>
      <c r="C4" s="9"/>
      <c r="D4" s="10" t="s">
        <v>808</v>
      </c>
      <c r="E4" s="10" t="s">
        <v>221</v>
      </c>
      <c r="F4" s="11" t="s">
        <v>809</v>
      </c>
    </row>
    <row r="5" s="1" customFormat="1" ht="24" customHeight="1" spans="1:6">
      <c r="A5" s="11" t="s">
        <v>810</v>
      </c>
      <c r="B5" s="11"/>
      <c r="C5" s="11"/>
      <c r="D5" s="11"/>
      <c r="E5" s="11"/>
      <c r="F5" s="12"/>
    </row>
    <row r="6" s="1" customFormat="1" ht="51" customHeight="1" spans="1:6">
      <c r="A6" s="13" t="s">
        <v>811</v>
      </c>
      <c r="B6" s="11" t="s">
        <v>812</v>
      </c>
      <c r="C6" s="11" t="s">
        <v>813</v>
      </c>
      <c r="D6" s="12" t="s">
        <v>814</v>
      </c>
      <c r="E6" s="14">
        <v>23167.82</v>
      </c>
      <c r="F6" s="12" t="s">
        <v>815</v>
      </c>
    </row>
    <row r="7" s="1" customFormat="1" ht="51" customHeight="1" spans="1:6">
      <c r="A7" s="15"/>
      <c r="B7" s="11"/>
      <c r="C7" s="11" t="s">
        <v>816</v>
      </c>
      <c r="D7" s="12" t="s">
        <v>808</v>
      </c>
      <c r="E7" s="14">
        <v>130</v>
      </c>
      <c r="F7" s="12" t="s">
        <v>817</v>
      </c>
    </row>
    <row r="8" s="1" customFormat="1" ht="51" customHeight="1" spans="1:6">
      <c r="A8" s="16"/>
      <c r="B8" s="11" t="s">
        <v>818</v>
      </c>
      <c r="C8" s="11"/>
      <c r="D8" s="12" t="s">
        <v>814</v>
      </c>
      <c r="E8" s="14">
        <v>17976.98</v>
      </c>
      <c r="F8" s="12" t="s">
        <v>819</v>
      </c>
    </row>
  </sheetData>
  <mergeCells count="7">
    <mergeCell ref="A2:F2"/>
    <mergeCell ref="A3:B3"/>
    <mergeCell ref="A4:C4"/>
    <mergeCell ref="A5:E5"/>
    <mergeCell ref="B8:C8"/>
    <mergeCell ref="A6:A8"/>
    <mergeCell ref="B6:B7"/>
  </mergeCells>
  <printOptions horizontalCentered="1" verticalCentered="1"/>
  <pageMargins left="0.751388888888889" right="0.751388888888889" top="0.879166666666667" bottom="3.33888888888889"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arrUserId title="区域1_1_1" rangeCreator="" othersAccessPermission="edit"/>
    <arrUserId title="区域1_1_1_1" rangeCreator="" othersAccessPermission="edit"/>
  </rangeList>
  <rangeList sheetStid="4" master=""/>
  <rangeList sheetStid="5" master=""/>
  <rangeList sheetStid="6" master=""/>
  <rangeList sheetStid="7" master=""/>
  <rangeList sheetStid="8" master=""/>
  <rangeList sheetStid="9" master=""/>
  <rangeList sheetStid="10"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2022年一般公共预算收入完成情况表</vt:lpstr>
      <vt:lpstr>2022年一般公共预算支出完成情况表</vt:lpstr>
      <vt:lpstr>2023年一般公共预算收入预计完成情况表</vt:lpstr>
      <vt:lpstr>2023年一般公共预算收支总表</vt:lpstr>
      <vt:lpstr>2023年一般公共预算收支明细表</vt:lpstr>
      <vt:lpstr>2023年一般公共预算上级转移支付收入预计完成情况表</vt:lpstr>
      <vt:lpstr>2023年一般公共预算支出预计完成情况表</vt:lpstr>
      <vt:lpstr>西秀区2023年预计上解支出情况表</vt:lpstr>
      <vt:lpstr>2023年一般公共预算支出经济分类表</vt:lpstr>
      <vt:lpstr>20232年债务还本付息预算表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2022-03-04T01:54:00Z</dcterms:created>
  <cp:lastPrinted>2023-02-08T01:47:00Z</cp:lastPrinted>
  <dcterms:modified xsi:type="dcterms:W3CDTF">2023-08-07T07:53:39Z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381A89FC2ECA487F8CAB5474F21FD3D8</vt:lpwstr>
  </property>
  <property fmtid="{D5CDD505-2E9C-101B-9397-08002B2CF9AE}" pid="3" name="KSOProductBuildVer">
    <vt:lpwstr>2052-11.1.0.14309</vt:lpwstr>
  </property>
</Properties>
</file>